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001-projekce_a_inz\0808-Spk-prumyslova zona-IV-01-1030_001\17_3-PDPS\rozdeleny soupis\bez kaceni\"/>
    </mc:Choice>
  </mc:AlternateContent>
  <bookViews>
    <workbookView xWindow="0" yWindow="0" windowWidth="28800" windowHeight="13935"/>
  </bookViews>
  <sheets>
    <sheet name="Rekapitulace stavby" sheetId="1" r:id="rId1"/>
    <sheet name="SO 101 - Komunikace" sheetId="2" r:id="rId2"/>
    <sheet name="SO 111 - Chodník" sheetId="3" r:id="rId3"/>
    <sheet name="SO 191 - Dopravní značení..." sheetId="4" r:id="rId4"/>
    <sheet name="SO 192 - Dočasné dopravní..." sheetId="5" r:id="rId5"/>
    <sheet name="SO 201 - Most" sheetId="6" r:id="rId6"/>
    <sheet name="VON - Vedlejší a ostatní ..." sheetId="7" r:id="rId7"/>
    <sheet name="SO 401 - Rozvody VO" sheetId="8" r:id="rId8"/>
    <sheet name="SO 402 - Rozvody datové o..." sheetId="9" r:id="rId9"/>
    <sheet name="SO 701 - Přeložka oplocení" sheetId="10" r:id="rId10"/>
    <sheet name="SO 801 - Inventarizace ze..." sheetId="11" r:id="rId11"/>
    <sheet name="SO 802 - Sadové úprava, J..." sheetId="12" r:id="rId12"/>
    <sheet name="SO 803 - 3-letá následná ..." sheetId="13" r:id="rId13"/>
    <sheet name="SO 901 - VRN" sheetId="14" r:id="rId14"/>
    <sheet name="Pokyny pro vyplnění" sheetId="15" r:id="rId15"/>
  </sheets>
  <definedNames>
    <definedName name="_xlnm._FilterDatabase" localSheetId="1" hidden="1">'SO 101 - Komunikace'!$C$101:$K$456</definedName>
    <definedName name="_xlnm._FilterDatabase" localSheetId="2" hidden="1">'SO 111 - Chodník'!$C$96:$K$291</definedName>
    <definedName name="_xlnm._FilterDatabase" localSheetId="3" hidden="1">'SO 191 - Dopravní značení...'!$C$93:$K$130</definedName>
    <definedName name="_xlnm._FilterDatabase" localSheetId="4" hidden="1">'SO 192 - Dočasné dopravní...'!$C$92:$K$97</definedName>
    <definedName name="_xlnm._FilterDatabase" localSheetId="5" hidden="1">'SO 201 - Most'!$C$97:$K$735</definedName>
    <definedName name="_xlnm._FilterDatabase" localSheetId="7" hidden="1">'SO 401 - Rozvody VO'!$C$88:$K$277</definedName>
    <definedName name="_xlnm._FilterDatabase" localSheetId="8" hidden="1">'SO 402 - Rozvody datové o...'!$C$88:$K$195</definedName>
    <definedName name="_xlnm._FilterDatabase" localSheetId="9" hidden="1">'SO 701 - Přeložka oplocení'!$C$89:$K$169</definedName>
    <definedName name="_xlnm._FilterDatabase" localSheetId="10" hidden="1">'SO 801 - Inventarizace ze...'!$C$86:$K$99</definedName>
    <definedName name="_xlnm._FilterDatabase" localSheetId="11" hidden="1">'SO 802 - Sadové úprava, J...'!$C$87:$K$137</definedName>
    <definedName name="_xlnm._FilterDatabase" localSheetId="12" hidden="1">'SO 803 - 3-letá následná ...'!$C$86:$K$111</definedName>
    <definedName name="_xlnm._FilterDatabase" localSheetId="13" hidden="1">'SO 901 - VRN'!$C$89:$K$163</definedName>
    <definedName name="_xlnm._FilterDatabase" localSheetId="6" hidden="1">'VON - Vedlejší a ostatní ...'!$C$87:$K$105</definedName>
    <definedName name="_xlnm.Print_Titles" localSheetId="0">'Rekapitulace stavby'!$52:$52</definedName>
    <definedName name="_xlnm.Print_Titles" localSheetId="1">'SO 101 - Komunikace'!$101:$101</definedName>
    <definedName name="_xlnm.Print_Titles" localSheetId="2">'SO 111 - Chodník'!$96:$96</definedName>
    <definedName name="_xlnm.Print_Titles" localSheetId="3">'SO 191 - Dopravní značení...'!$93:$93</definedName>
    <definedName name="_xlnm.Print_Titles" localSheetId="4">'SO 192 - Dočasné dopravní...'!$92:$92</definedName>
    <definedName name="_xlnm.Print_Titles" localSheetId="5">'SO 201 - Most'!$97:$97</definedName>
    <definedName name="_xlnm.Print_Titles" localSheetId="7">'SO 401 - Rozvody VO'!$88:$88</definedName>
    <definedName name="_xlnm.Print_Titles" localSheetId="8">'SO 402 - Rozvody datové o...'!$88:$88</definedName>
    <definedName name="_xlnm.Print_Titles" localSheetId="9">'SO 701 - Přeložka oplocení'!$89:$89</definedName>
    <definedName name="_xlnm.Print_Titles" localSheetId="10">'SO 801 - Inventarizace ze...'!$86:$86</definedName>
    <definedName name="_xlnm.Print_Titles" localSheetId="11">'SO 802 - Sadové úprava, J...'!$87:$87</definedName>
    <definedName name="_xlnm.Print_Titles" localSheetId="12">'SO 803 - 3-letá následná ...'!$86:$86</definedName>
    <definedName name="_xlnm.Print_Titles" localSheetId="13">'SO 901 - VRN'!$89:$89</definedName>
    <definedName name="_xlnm.Print_Titles" localSheetId="6">'VON - Vedlejší a ostatní ...'!$87:$87</definedName>
    <definedName name="_xlnm.Print_Area" localSheetId="1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stavby'!$C$42:$AQ$77</definedName>
    <definedName name="_xlnm.Print_Area" localSheetId="1">'SO 101 - Komunikace'!$C$4:$J$43,'SO 101 - Komunikace'!$C$49:$J$79,'SO 101 - Komunikace'!$C$85:$K$456</definedName>
    <definedName name="_xlnm.Print_Area" localSheetId="2">'SO 111 - Chodník'!$C$4:$J$43,'SO 111 - Chodník'!$C$49:$J$74,'SO 111 - Chodník'!$C$80:$K$291</definedName>
    <definedName name="_xlnm.Print_Area" localSheetId="3">'SO 191 - Dopravní značení...'!$C$4:$J$43,'SO 191 - Dopravní značení...'!$C$49:$J$71,'SO 191 - Dopravní značení...'!$C$77:$K$130</definedName>
    <definedName name="_xlnm.Print_Area" localSheetId="4">'SO 192 - Dočasné dopravní...'!$C$4:$J$43,'SO 192 - Dočasné dopravní...'!$C$49:$J$70,'SO 192 - Dočasné dopravní...'!$C$76:$K$97</definedName>
    <definedName name="_xlnm.Print_Area" localSheetId="5">'SO 201 - Most'!$C$4:$J$41,'SO 201 - Most'!$C$47:$J$77,'SO 201 - Most'!$C$83:$K$735</definedName>
    <definedName name="_xlnm.Print_Area" localSheetId="7">'SO 401 - Rozvody VO'!$C$4:$J$41,'SO 401 - Rozvody VO'!$C$47:$J$68,'SO 401 - Rozvody VO'!$C$74:$K$277</definedName>
    <definedName name="_xlnm.Print_Area" localSheetId="8">'SO 402 - Rozvody datové o...'!$C$4:$J$41,'SO 402 - Rozvody datové o...'!$C$47:$J$68,'SO 402 - Rozvody datové o...'!$C$74:$K$195</definedName>
    <definedName name="_xlnm.Print_Area" localSheetId="9">'SO 701 - Přeložka oplocení'!$C$4:$J$41,'SO 701 - Přeložka oplocení'!$C$47:$J$69,'SO 701 - Přeložka oplocení'!$C$75:$K$169</definedName>
    <definedName name="_xlnm.Print_Area" localSheetId="10">'SO 801 - Inventarizace ze...'!$C$4:$J$41,'SO 801 - Inventarizace ze...'!$C$47:$J$66,'SO 801 - Inventarizace ze...'!$C$72:$K$99</definedName>
    <definedName name="_xlnm.Print_Area" localSheetId="11">'SO 802 - Sadové úprava, J...'!$C$4:$J$41,'SO 802 - Sadové úprava, J...'!$C$47:$J$67,'SO 802 - Sadové úprava, J...'!$C$73:$K$137</definedName>
    <definedName name="_xlnm.Print_Area" localSheetId="12">'SO 803 - 3-letá následná ...'!$C$4:$J$41,'SO 803 - 3-letá následná ...'!$C$47:$J$66,'SO 803 - 3-letá následná ...'!$C$72:$K$111</definedName>
    <definedName name="_xlnm.Print_Area" localSheetId="13">'SO 901 - VRN'!$C$4:$J$41,'SO 901 - VRN'!$C$47:$J$69,'SO 901 - VRN'!$C$75:$K$163</definedName>
    <definedName name="_xlnm.Print_Area" localSheetId="6">'VON - Vedlejší a ostatní ...'!$C$4:$J$41,'VON - Vedlejší a ostatní ...'!$C$47:$J$67,'VON - Vedlejší a ostatní ...'!$C$73:$K$105</definedName>
  </definedNames>
  <calcPr calcId="152511"/>
</workbook>
</file>

<file path=xl/calcChain.xml><?xml version="1.0" encoding="utf-8"?>
<calcChain xmlns="http://schemas.openxmlformats.org/spreadsheetml/2006/main">
  <c r="J39" i="14" l="1"/>
  <c r="J38" i="14"/>
  <c r="AY76" i="1" s="1"/>
  <c r="J37" i="14"/>
  <c r="AX76" i="1" s="1"/>
  <c r="BI158" i="14"/>
  <c r="BH158" i="14"/>
  <c r="BG158" i="14"/>
  <c r="BF158" i="14"/>
  <c r="T158" i="14"/>
  <c r="R158" i="14"/>
  <c r="P158" i="14"/>
  <c r="BI153" i="14"/>
  <c r="BH153" i="14"/>
  <c r="BG153" i="14"/>
  <c r="BF153" i="14"/>
  <c r="T153" i="14"/>
  <c r="R153" i="14"/>
  <c r="P153" i="14"/>
  <c r="BI147" i="14"/>
  <c r="BH147" i="14"/>
  <c r="BG147" i="14"/>
  <c r="BF147" i="14"/>
  <c r="T147" i="14"/>
  <c r="R147" i="14"/>
  <c r="P147" i="14"/>
  <c r="BI142" i="14"/>
  <c r="BH142" i="14"/>
  <c r="BG142" i="14"/>
  <c r="BF142" i="14"/>
  <c r="T142" i="14"/>
  <c r="R142" i="14"/>
  <c r="P142" i="14"/>
  <c r="BI137" i="14"/>
  <c r="BH137" i="14"/>
  <c r="BG137" i="14"/>
  <c r="BF137" i="14"/>
  <c r="T137" i="14"/>
  <c r="R137" i="14"/>
  <c r="P137" i="14"/>
  <c r="BI131" i="14"/>
  <c r="BH131" i="14"/>
  <c r="BG131" i="14"/>
  <c r="BF131" i="14"/>
  <c r="T131" i="14"/>
  <c r="T130" i="14"/>
  <c r="R131" i="14"/>
  <c r="R130" i="14"/>
  <c r="P131" i="14"/>
  <c r="P130" i="14"/>
  <c r="BI125" i="14"/>
  <c r="BH125" i="14"/>
  <c r="BG125" i="14"/>
  <c r="BF125" i="14"/>
  <c r="T125" i="14"/>
  <c r="R125" i="14"/>
  <c r="P125" i="14"/>
  <c r="BI120" i="14"/>
  <c r="BH120" i="14"/>
  <c r="BG120" i="14"/>
  <c r="BF120" i="14"/>
  <c r="T120" i="14"/>
  <c r="R120" i="14"/>
  <c r="P120" i="14"/>
  <c r="BI115" i="14"/>
  <c r="BH115" i="14"/>
  <c r="BG115" i="14"/>
  <c r="BF115" i="14"/>
  <c r="T115" i="14"/>
  <c r="R115" i="14"/>
  <c r="P115" i="14"/>
  <c r="BI110" i="14"/>
  <c r="BH110" i="14"/>
  <c r="BG110" i="14"/>
  <c r="BF110" i="14"/>
  <c r="T110" i="14"/>
  <c r="R110" i="14"/>
  <c r="P110" i="14"/>
  <c r="BI105" i="14"/>
  <c r="BH105" i="14"/>
  <c r="BG105" i="14"/>
  <c r="BF105" i="14"/>
  <c r="T105" i="14"/>
  <c r="R105" i="14"/>
  <c r="P105" i="14"/>
  <c r="BI99" i="14"/>
  <c r="BH99" i="14"/>
  <c r="BG99" i="14"/>
  <c r="BF99" i="14"/>
  <c r="T99" i="14"/>
  <c r="R99" i="14"/>
  <c r="P99" i="14"/>
  <c r="BI93" i="14"/>
  <c r="BH93" i="14"/>
  <c r="BG93" i="14"/>
  <c r="BF93" i="14"/>
  <c r="T93" i="14"/>
  <c r="R93" i="14"/>
  <c r="P93" i="14"/>
  <c r="J87" i="14"/>
  <c r="J86" i="14"/>
  <c r="F86" i="14"/>
  <c r="F84" i="14"/>
  <c r="E82" i="14"/>
  <c r="J59" i="14"/>
  <c r="J58" i="14"/>
  <c r="F58" i="14"/>
  <c r="F56" i="14"/>
  <c r="E54" i="14"/>
  <c r="J20" i="14"/>
  <c r="E20" i="14"/>
  <c r="F87" i="14"/>
  <c r="J19" i="14"/>
  <c r="J14" i="14"/>
  <c r="J84" i="14" s="1"/>
  <c r="E7" i="14"/>
  <c r="E78" i="14" s="1"/>
  <c r="J39" i="13"/>
  <c r="J38" i="13"/>
  <c r="AY74" i="1"/>
  <c r="J37" i="13"/>
  <c r="AX74" i="1"/>
  <c r="BI110" i="13"/>
  <c r="BH110" i="13"/>
  <c r="BG110" i="13"/>
  <c r="BF110" i="13"/>
  <c r="T110" i="13"/>
  <c r="R110" i="13"/>
  <c r="P110" i="13"/>
  <c r="BI108" i="13"/>
  <c r="BH108" i="13"/>
  <c r="BG108" i="13"/>
  <c r="BF108" i="13"/>
  <c r="T108" i="13"/>
  <c r="R108" i="13"/>
  <c r="P108" i="13"/>
  <c r="BI106" i="13"/>
  <c r="BH106" i="13"/>
  <c r="BG106" i="13"/>
  <c r="BF106" i="13"/>
  <c r="T106" i="13"/>
  <c r="R106" i="13"/>
  <c r="P106" i="13"/>
  <c r="BI104" i="13"/>
  <c r="BH104" i="13"/>
  <c r="BG104" i="13"/>
  <c r="BF104" i="13"/>
  <c r="T104" i="13"/>
  <c r="R104" i="13"/>
  <c r="P104" i="13"/>
  <c r="BI102" i="13"/>
  <c r="BH102" i="13"/>
  <c r="BG102" i="13"/>
  <c r="BF102" i="13"/>
  <c r="T102" i="13"/>
  <c r="R102" i="13"/>
  <c r="P102" i="13"/>
  <c r="BI100" i="13"/>
  <c r="BH100" i="13"/>
  <c r="BG100" i="13"/>
  <c r="BF100" i="13"/>
  <c r="T100" i="13"/>
  <c r="R100" i="13"/>
  <c r="P100" i="13"/>
  <c r="BI98" i="13"/>
  <c r="BH98" i="13"/>
  <c r="BG98" i="13"/>
  <c r="BF98" i="13"/>
  <c r="T98" i="13"/>
  <c r="R98" i="13"/>
  <c r="P98" i="13"/>
  <c r="BI96" i="13"/>
  <c r="BH96" i="13"/>
  <c r="BG96" i="13"/>
  <c r="BF96" i="13"/>
  <c r="T96" i="13"/>
  <c r="R96" i="13"/>
  <c r="P96" i="13"/>
  <c r="BI94" i="13"/>
  <c r="BH94" i="13"/>
  <c r="BG94" i="13"/>
  <c r="BF94" i="13"/>
  <c r="T94" i="13"/>
  <c r="R94" i="13"/>
  <c r="P94" i="13"/>
  <c r="BI92" i="13"/>
  <c r="BH92" i="13"/>
  <c r="BG92" i="13"/>
  <c r="BF92" i="13"/>
  <c r="T92" i="13"/>
  <c r="R92" i="13"/>
  <c r="P92" i="13"/>
  <c r="BI90" i="13"/>
  <c r="BH90" i="13"/>
  <c r="BG90" i="13"/>
  <c r="BF90" i="13"/>
  <c r="T90" i="13"/>
  <c r="R90" i="13"/>
  <c r="P90" i="13"/>
  <c r="J84" i="13"/>
  <c r="J83" i="13"/>
  <c r="F83" i="13"/>
  <c r="F81" i="13"/>
  <c r="E79" i="13"/>
  <c r="J59" i="13"/>
  <c r="J58" i="13"/>
  <c r="F58" i="13"/>
  <c r="F56" i="13"/>
  <c r="E54" i="13"/>
  <c r="J20" i="13"/>
  <c r="E20" i="13"/>
  <c r="F84" i="13"/>
  <c r="J19" i="13"/>
  <c r="J14" i="13"/>
  <c r="J56" i="13" s="1"/>
  <c r="E7" i="13"/>
  <c r="E50" i="13" s="1"/>
  <c r="J39" i="12"/>
  <c r="J38" i="12"/>
  <c r="AY73" i="1"/>
  <c r="J37" i="12"/>
  <c r="AX73" i="1" s="1"/>
  <c r="BI136" i="12"/>
  <c r="BH136" i="12"/>
  <c r="BG136" i="12"/>
  <c r="BF136" i="12"/>
  <c r="T136" i="12"/>
  <c r="T135" i="12"/>
  <c r="R136" i="12"/>
  <c r="R135" i="12" s="1"/>
  <c r="P136" i="12"/>
  <c r="P135" i="12"/>
  <c r="BI133" i="12"/>
  <c r="BH133" i="12"/>
  <c r="BG133" i="12"/>
  <c r="BF133" i="12"/>
  <c r="T133" i="12"/>
  <c r="R133" i="12"/>
  <c r="P133" i="12"/>
  <c r="BI131" i="12"/>
  <c r="BH131" i="12"/>
  <c r="BG131" i="12"/>
  <c r="BF131" i="12"/>
  <c r="T131" i="12"/>
  <c r="R131" i="12"/>
  <c r="P131" i="12"/>
  <c r="BI129" i="12"/>
  <c r="BH129" i="12"/>
  <c r="BG129" i="12"/>
  <c r="BF129" i="12"/>
  <c r="T129" i="12"/>
  <c r="R129" i="12"/>
  <c r="P129" i="12"/>
  <c r="BI127" i="12"/>
  <c r="BH127" i="12"/>
  <c r="BG127" i="12"/>
  <c r="BF127" i="12"/>
  <c r="T127" i="12"/>
  <c r="R127" i="12"/>
  <c r="P127" i="12"/>
  <c r="BI125" i="12"/>
  <c r="BH125" i="12"/>
  <c r="BG125" i="12"/>
  <c r="BF125" i="12"/>
  <c r="T125" i="12"/>
  <c r="R125" i="12"/>
  <c r="P125" i="12"/>
  <c r="BI123" i="12"/>
  <c r="BH123" i="12"/>
  <c r="BG123" i="12"/>
  <c r="BF123" i="12"/>
  <c r="T123" i="12"/>
  <c r="R123" i="12"/>
  <c r="P123" i="12"/>
  <c r="BI121" i="12"/>
  <c r="BH121" i="12"/>
  <c r="BG121" i="12"/>
  <c r="BF121" i="12"/>
  <c r="T121" i="12"/>
  <c r="R121" i="12"/>
  <c r="P121" i="12"/>
  <c r="BI119" i="12"/>
  <c r="BH119" i="12"/>
  <c r="BG119" i="12"/>
  <c r="BF119" i="12"/>
  <c r="T119" i="12"/>
  <c r="R119" i="12"/>
  <c r="P119" i="12"/>
  <c r="BI117" i="12"/>
  <c r="BH117" i="12"/>
  <c r="BG117" i="12"/>
  <c r="BF117" i="12"/>
  <c r="T117" i="12"/>
  <c r="R117" i="12"/>
  <c r="P117" i="12"/>
  <c r="BI115" i="12"/>
  <c r="BH115" i="12"/>
  <c r="BG115" i="12"/>
  <c r="BF115" i="12"/>
  <c r="T115" i="12"/>
  <c r="R115" i="12"/>
  <c r="P115" i="12"/>
  <c r="BI113" i="12"/>
  <c r="BH113" i="12"/>
  <c r="BG113" i="12"/>
  <c r="BF113" i="12"/>
  <c r="T113" i="12"/>
  <c r="R113" i="12"/>
  <c r="P113" i="12"/>
  <c r="BI111" i="12"/>
  <c r="BH111" i="12"/>
  <c r="BG111" i="12"/>
  <c r="BF111" i="12"/>
  <c r="T111" i="12"/>
  <c r="R111" i="12"/>
  <c r="P111" i="12"/>
  <c r="BI109" i="12"/>
  <c r="BH109" i="12"/>
  <c r="BG109" i="12"/>
  <c r="BF109" i="12"/>
  <c r="T109" i="12"/>
  <c r="R109" i="12"/>
  <c r="P109" i="12"/>
  <c r="BI107" i="12"/>
  <c r="BH107" i="12"/>
  <c r="BG107" i="12"/>
  <c r="BF107" i="12"/>
  <c r="T107" i="12"/>
  <c r="R107" i="12"/>
  <c r="P107" i="12"/>
  <c r="BI105" i="12"/>
  <c r="BH105" i="12"/>
  <c r="BG105" i="12"/>
  <c r="BF105" i="12"/>
  <c r="T105" i="12"/>
  <c r="R105" i="12"/>
  <c r="P105" i="12"/>
  <c r="BI103" i="12"/>
  <c r="BH103" i="12"/>
  <c r="BG103" i="12"/>
  <c r="BF103" i="12"/>
  <c r="T103" i="12"/>
  <c r="R103" i="12"/>
  <c r="P103" i="12"/>
  <c r="BI101" i="12"/>
  <c r="BH101" i="12"/>
  <c r="BG101" i="12"/>
  <c r="BF101" i="12"/>
  <c r="T101" i="12"/>
  <c r="R101" i="12"/>
  <c r="P101" i="12"/>
  <c r="BI99" i="12"/>
  <c r="BH99" i="12"/>
  <c r="BG99" i="12"/>
  <c r="BF99" i="12"/>
  <c r="T99" i="12"/>
  <c r="R99" i="12"/>
  <c r="P99" i="12"/>
  <c r="BI97" i="12"/>
  <c r="BH97" i="12"/>
  <c r="BG97" i="12"/>
  <c r="BF97" i="12"/>
  <c r="T97" i="12"/>
  <c r="R97" i="12"/>
  <c r="P97" i="12"/>
  <c r="BI95" i="12"/>
  <c r="BH95" i="12"/>
  <c r="BG95" i="12"/>
  <c r="BF95" i="12"/>
  <c r="T95" i="12"/>
  <c r="R95" i="12"/>
  <c r="P95" i="12"/>
  <c r="BI93" i="12"/>
  <c r="BH93" i="12"/>
  <c r="BG93" i="12"/>
  <c r="BF93" i="12"/>
  <c r="T93" i="12"/>
  <c r="R93" i="12"/>
  <c r="P93" i="12"/>
  <c r="BI91" i="12"/>
  <c r="BH91" i="12"/>
  <c r="BG91" i="12"/>
  <c r="BF91" i="12"/>
  <c r="T91" i="12"/>
  <c r="R91" i="12"/>
  <c r="P91" i="12"/>
  <c r="J85" i="12"/>
  <c r="J84" i="12"/>
  <c r="F84" i="12"/>
  <c r="F82" i="12"/>
  <c r="E80" i="12"/>
  <c r="J59" i="12"/>
  <c r="J58" i="12"/>
  <c r="F58" i="12"/>
  <c r="F56" i="12"/>
  <c r="E54" i="12"/>
  <c r="J20" i="12"/>
  <c r="E20" i="12"/>
  <c r="F85" i="12"/>
  <c r="J19" i="12"/>
  <c r="J14" i="12"/>
  <c r="J56" i="12" s="1"/>
  <c r="E7" i="12"/>
  <c r="E76" i="12"/>
  <c r="J39" i="11"/>
  <c r="J38" i="11"/>
  <c r="AY72" i="1"/>
  <c r="J37" i="11"/>
  <c r="AX72" i="1" s="1"/>
  <c r="BI98" i="11"/>
  <c r="BH98" i="11"/>
  <c r="BG98" i="11"/>
  <c r="BF98" i="11"/>
  <c r="T98" i="11"/>
  <c r="R98" i="11"/>
  <c r="P98" i="11"/>
  <c r="BI96" i="11"/>
  <c r="BH96" i="11"/>
  <c r="BG96" i="11"/>
  <c r="BF96" i="11"/>
  <c r="T96" i="11"/>
  <c r="R96" i="11"/>
  <c r="P96" i="11"/>
  <c r="BI94" i="11"/>
  <c r="BH94" i="11"/>
  <c r="BG94" i="11"/>
  <c r="BF94" i="11"/>
  <c r="T94" i="11"/>
  <c r="R94" i="11"/>
  <c r="P94" i="11"/>
  <c r="BI92" i="11"/>
  <c r="BH92" i="11"/>
  <c r="BG92" i="11"/>
  <c r="BF92" i="11"/>
  <c r="T92" i="11"/>
  <c r="R92" i="11"/>
  <c r="P92" i="11"/>
  <c r="BI90" i="11"/>
  <c r="BH90" i="11"/>
  <c r="BG90" i="11"/>
  <c r="BF90" i="11"/>
  <c r="T90" i="11"/>
  <c r="R90" i="11"/>
  <c r="P90" i="11"/>
  <c r="J84" i="11"/>
  <c r="J83" i="11"/>
  <c r="F83" i="11"/>
  <c r="F81" i="11"/>
  <c r="E79" i="11"/>
  <c r="J59" i="11"/>
  <c r="J58" i="11"/>
  <c r="F58" i="11"/>
  <c r="F56" i="11"/>
  <c r="E54" i="11"/>
  <c r="J20" i="11"/>
  <c r="E20" i="11"/>
  <c r="F59" i="11" s="1"/>
  <c r="J19" i="11"/>
  <c r="J14" i="11"/>
  <c r="J56" i="11"/>
  <c r="E7" i="11"/>
  <c r="E75" i="11" s="1"/>
  <c r="J39" i="10"/>
  <c r="J38" i="10"/>
  <c r="AY70" i="1" s="1"/>
  <c r="J37" i="10"/>
  <c r="AX70" i="1"/>
  <c r="BI168" i="10"/>
  <c r="BH168" i="10"/>
  <c r="BG168" i="10"/>
  <c r="BF168" i="10"/>
  <c r="T168" i="10"/>
  <c r="T167" i="10" s="1"/>
  <c r="R168" i="10"/>
  <c r="R167" i="10"/>
  <c r="P168" i="10"/>
  <c r="P167" i="10" s="1"/>
  <c r="BI162" i="10"/>
  <c r="BH162" i="10"/>
  <c r="BG162" i="10"/>
  <c r="BF162" i="10"/>
  <c r="T162" i="10"/>
  <c r="R162" i="10"/>
  <c r="P162" i="10"/>
  <c r="BI157" i="10"/>
  <c r="BH157" i="10"/>
  <c r="BG157" i="10"/>
  <c r="BF157" i="10"/>
  <c r="T157" i="10"/>
  <c r="R157" i="10"/>
  <c r="P157" i="10"/>
  <c r="BI152" i="10"/>
  <c r="BH152" i="10"/>
  <c r="BG152" i="10"/>
  <c r="BF152" i="10"/>
  <c r="T152" i="10"/>
  <c r="R152" i="10"/>
  <c r="P152" i="10"/>
  <c r="BI145" i="10"/>
  <c r="BH145" i="10"/>
  <c r="BG145" i="10"/>
  <c r="BF145" i="10"/>
  <c r="T145" i="10"/>
  <c r="R145" i="10"/>
  <c r="P145" i="10"/>
  <c r="BI139" i="10"/>
  <c r="BH139" i="10"/>
  <c r="BG139" i="10"/>
  <c r="BF139" i="10"/>
  <c r="T139" i="10"/>
  <c r="R139" i="10"/>
  <c r="P139" i="10"/>
  <c r="BI132" i="10"/>
  <c r="BH132" i="10"/>
  <c r="BG132" i="10"/>
  <c r="BF132" i="10"/>
  <c r="T132" i="10"/>
  <c r="R132" i="10"/>
  <c r="P132" i="10"/>
  <c r="BI128" i="10"/>
  <c r="BH128" i="10"/>
  <c r="BG128" i="10"/>
  <c r="BF128" i="10"/>
  <c r="T128" i="10"/>
  <c r="R128" i="10"/>
  <c r="P128" i="10"/>
  <c r="BI124" i="10"/>
  <c r="BH124" i="10"/>
  <c r="BG124" i="10"/>
  <c r="BF124" i="10"/>
  <c r="T124" i="10"/>
  <c r="R124" i="10"/>
  <c r="P124" i="10"/>
  <c r="BI118" i="10"/>
  <c r="BH118" i="10"/>
  <c r="BG118" i="10"/>
  <c r="BF118" i="10"/>
  <c r="T118" i="10"/>
  <c r="R118" i="10"/>
  <c r="P118" i="10"/>
  <c r="BI114" i="10"/>
  <c r="BH114" i="10"/>
  <c r="BG114" i="10"/>
  <c r="BF114" i="10"/>
  <c r="T114" i="10"/>
  <c r="R114" i="10"/>
  <c r="P114" i="10"/>
  <c r="BI108" i="10"/>
  <c r="BH108" i="10"/>
  <c r="BG108" i="10"/>
  <c r="BF108" i="10"/>
  <c r="T108" i="10"/>
  <c r="R108" i="10"/>
  <c r="P108" i="10"/>
  <c r="BI104" i="10"/>
  <c r="BH104" i="10"/>
  <c r="BG104" i="10"/>
  <c r="BF104" i="10"/>
  <c r="T104" i="10"/>
  <c r="R104" i="10"/>
  <c r="P104" i="10"/>
  <c r="BI100" i="10"/>
  <c r="BH100" i="10"/>
  <c r="BG100" i="10"/>
  <c r="BF100" i="10"/>
  <c r="T100" i="10"/>
  <c r="R100" i="10"/>
  <c r="P100" i="10"/>
  <c r="BI93" i="10"/>
  <c r="BH93" i="10"/>
  <c r="BG93" i="10"/>
  <c r="BF93" i="10"/>
  <c r="T93" i="10"/>
  <c r="R93" i="10"/>
  <c r="P93" i="10"/>
  <c r="J87" i="10"/>
  <c r="J86" i="10"/>
  <c r="F86" i="10"/>
  <c r="F84" i="10"/>
  <c r="E82" i="10"/>
  <c r="J59" i="10"/>
  <c r="J58" i="10"/>
  <c r="F58" i="10"/>
  <c r="F56" i="10"/>
  <c r="E54" i="10"/>
  <c r="J20" i="10"/>
  <c r="E20" i="10"/>
  <c r="F87" i="10"/>
  <c r="J19" i="10"/>
  <c r="J14" i="10"/>
  <c r="J84" i="10"/>
  <c r="E7" i="10"/>
  <c r="E78" i="10" s="1"/>
  <c r="J39" i="9"/>
  <c r="J38" i="9"/>
  <c r="AY68" i="1"/>
  <c r="J37" i="9"/>
  <c r="AX68" i="1"/>
  <c r="BI195" i="9"/>
  <c r="BH195" i="9"/>
  <c r="BG195" i="9"/>
  <c r="BF195" i="9"/>
  <c r="T195" i="9"/>
  <c r="R195" i="9"/>
  <c r="P195" i="9"/>
  <c r="BI194" i="9"/>
  <c r="BH194" i="9"/>
  <c r="BG194" i="9"/>
  <c r="BF194" i="9"/>
  <c r="T194" i="9"/>
  <c r="R194" i="9"/>
  <c r="P194" i="9"/>
  <c r="BI192" i="9"/>
  <c r="BH192" i="9"/>
  <c r="BG192" i="9"/>
  <c r="BF192" i="9"/>
  <c r="T192" i="9"/>
  <c r="R192" i="9"/>
  <c r="P192" i="9"/>
  <c r="BI191" i="9"/>
  <c r="BH191" i="9"/>
  <c r="BG191" i="9"/>
  <c r="BF191" i="9"/>
  <c r="T191" i="9"/>
  <c r="R191" i="9"/>
  <c r="P191" i="9"/>
  <c r="BI190" i="9"/>
  <c r="BH190" i="9"/>
  <c r="BG190" i="9"/>
  <c r="BF190" i="9"/>
  <c r="T190" i="9"/>
  <c r="R190" i="9"/>
  <c r="P190" i="9"/>
  <c r="BI189" i="9"/>
  <c r="BH189" i="9"/>
  <c r="BG189" i="9"/>
  <c r="BF189" i="9"/>
  <c r="T189" i="9"/>
  <c r="R189" i="9"/>
  <c r="P189" i="9"/>
  <c r="BI186" i="9"/>
  <c r="BH186" i="9"/>
  <c r="BG186" i="9"/>
  <c r="BF186" i="9"/>
  <c r="T186" i="9"/>
  <c r="R186" i="9"/>
  <c r="P186" i="9"/>
  <c r="BI183" i="9"/>
  <c r="BH183" i="9"/>
  <c r="BG183" i="9"/>
  <c r="BF183" i="9"/>
  <c r="T183" i="9"/>
  <c r="R183" i="9"/>
  <c r="P183" i="9"/>
  <c r="BI182" i="9"/>
  <c r="BH182" i="9"/>
  <c r="BG182" i="9"/>
  <c r="BF182" i="9"/>
  <c r="T182" i="9"/>
  <c r="R182" i="9"/>
  <c r="P182" i="9"/>
  <c r="BI179" i="9"/>
  <c r="BH179" i="9"/>
  <c r="BG179" i="9"/>
  <c r="BF179" i="9"/>
  <c r="T179" i="9"/>
  <c r="R179" i="9"/>
  <c r="P179" i="9"/>
  <c r="BI178" i="9"/>
  <c r="BH178" i="9"/>
  <c r="BG178" i="9"/>
  <c r="BF178" i="9"/>
  <c r="T178" i="9"/>
  <c r="R178" i="9"/>
  <c r="P178" i="9"/>
  <c r="BI177" i="9"/>
  <c r="BH177" i="9"/>
  <c r="BG177" i="9"/>
  <c r="BF177" i="9"/>
  <c r="T177" i="9"/>
  <c r="R177" i="9"/>
  <c r="P177" i="9"/>
  <c r="BI176" i="9"/>
  <c r="BH176" i="9"/>
  <c r="BG176" i="9"/>
  <c r="BF176" i="9"/>
  <c r="T176" i="9"/>
  <c r="R176" i="9"/>
  <c r="P176" i="9"/>
  <c r="BI175" i="9"/>
  <c r="BH175" i="9"/>
  <c r="BG175" i="9"/>
  <c r="BF175" i="9"/>
  <c r="T175" i="9"/>
  <c r="R175" i="9"/>
  <c r="P175" i="9"/>
  <c r="BI174" i="9"/>
  <c r="BH174" i="9"/>
  <c r="BG174" i="9"/>
  <c r="BF174" i="9"/>
  <c r="T174" i="9"/>
  <c r="R174" i="9"/>
  <c r="P174" i="9"/>
  <c r="BI173" i="9"/>
  <c r="BH173" i="9"/>
  <c r="BG173" i="9"/>
  <c r="BF173" i="9"/>
  <c r="T173" i="9"/>
  <c r="R173" i="9"/>
  <c r="P173" i="9"/>
  <c r="BI172" i="9"/>
  <c r="BH172" i="9"/>
  <c r="BG172" i="9"/>
  <c r="BF172" i="9"/>
  <c r="T172" i="9"/>
  <c r="R172" i="9"/>
  <c r="P172" i="9"/>
  <c r="BI171" i="9"/>
  <c r="BH171" i="9"/>
  <c r="BG171" i="9"/>
  <c r="BF171" i="9"/>
  <c r="T171" i="9"/>
  <c r="R171" i="9"/>
  <c r="P171" i="9"/>
  <c r="BI170" i="9"/>
  <c r="BH170" i="9"/>
  <c r="BG170" i="9"/>
  <c r="BF170" i="9"/>
  <c r="T170" i="9"/>
  <c r="R170" i="9"/>
  <c r="P170" i="9"/>
  <c r="BI169" i="9"/>
  <c r="BH169" i="9"/>
  <c r="BG169" i="9"/>
  <c r="BF169" i="9"/>
  <c r="T169" i="9"/>
  <c r="R169" i="9"/>
  <c r="P169" i="9"/>
  <c r="BI168" i="9"/>
  <c r="BH168" i="9"/>
  <c r="BG168" i="9"/>
  <c r="BF168" i="9"/>
  <c r="T168" i="9"/>
  <c r="R168" i="9"/>
  <c r="P168" i="9"/>
  <c r="BI167" i="9"/>
  <c r="BH167" i="9"/>
  <c r="BG167" i="9"/>
  <c r="BF167" i="9"/>
  <c r="T167" i="9"/>
  <c r="R167" i="9"/>
  <c r="P167" i="9"/>
  <c r="BI166" i="9"/>
  <c r="BH166" i="9"/>
  <c r="BG166" i="9"/>
  <c r="BF166" i="9"/>
  <c r="T166" i="9"/>
  <c r="R166" i="9"/>
  <c r="P166" i="9"/>
  <c r="BI163" i="9"/>
  <c r="BH163" i="9"/>
  <c r="BG163" i="9"/>
  <c r="BF163" i="9"/>
  <c r="T163" i="9"/>
  <c r="R163" i="9"/>
  <c r="P163" i="9"/>
  <c r="BI160" i="9"/>
  <c r="BH160" i="9"/>
  <c r="BG160" i="9"/>
  <c r="BF160" i="9"/>
  <c r="T160" i="9"/>
  <c r="R160" i="9"/>
  <c r="P160" i="9"/>
  <c r="BI159" i="9"/>
  <c r="BH159" i="9"/>
  <c r="BG159" i="9"/>
  <c r="BF159" i="9"/>
  <c r="T159" i="9"/>
  <c r="R159" i="9"/>
  <c r="P159" i="9"/>
  <c r="BI158" i="9"/>
  <c r="BH158" i="9"/>
  <c r="BG158" i="9"/>
  <c r="BF158" i="9"/>
  <c r="T158" i="9"/>
  <c r="R158" i="9"/>
  <c r="P158" i="9"/>
  <c r="BI157" i="9"/>
  <c r="BH157" i="9"/>
  <c r="BG157" i="9"/>
  <c r="BF157" i="9"/>
  <c r="T157" i="9"/>
  <c r="R157" i="9"/>
  <c r="P157" i="9"/>
  <c r="BI156" i="9"/>
  <c r="BH156" i="9"/>
  <c r="BG156" i="9"/>
  <c r="BF156" i="9"/>
  <c r="T156" i="9"/>
  <c r="R156" i="9"/>
  <c r="P156" i="9"/>
  <c r="BI155" i="9"/>
  <c r="BH155" i="9"/>
  <c r="BG155" i="9"/>
  <c r="BF155" i="9"/>
  <c r="T155" i="9"/>
  <c r="R155" i="9"/>
  <c r="P155" i="9"/>
  <c r="BI154" i="9"/>
  <c r="BH154" i="9"/>
  <c r="BG154" i="9"/>
  <c r="BF154" i="9"/>
  <c r="T154" i="9"/>
  <c r="R154" i="9"/>
  <c r="P154" i="9"/>
  <c r="BI151" i="9"/>
  <c r="BH151" i="9"/>
  <c r="BG151" i="9"/>
  <c r="BF151" i="9"/>
  <c r="T151" i="9"/>
  <c r="R151" i="9"/>
  <c r="P151" i="9"/>
  <c r="BI149" i="9"/>
  <c r="BH149" i="9"/>
  <c r="BG149" i="9"/>
  <c r="BF149" i="9"/>
  <c r="T149" i="9"/>
  <c r="R149" i="9"/>
  <c r="P149" i="9"/>
  <c r="BI148" i="9"/>
  <c r="BH148" i="9"/>
  <c r="BG148" i="9"/>
  <c r="BF148" i="9"/>
  <c r="T148" i="9"/>
  <c r="R148" i="9"/>
  <c r="P148" i="9"/>
  <c r="BI147" i="9"/>
  <c r="BH147" i="9"/>
  <c r="BG147" i="9"/>
  <c r="BF147" i="9"/>
  <c r="T147" i="9"/>
  <c r="R147" i="9"/>
  <c r="P147" i="9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2" i="9"/>
  <c r="BH142" i="9"/>
  <c r="BG142" i="9"/>
  <c r="BF142" i="9"/>
  <c r="T142" i="9"/>
  <c r="R142" i="9"/>
  <c r="P142" i="9"/>
  <c r="BI139" i="9"/>
  <c r="BH139" i="9"/>
  <c r="BG139" i="9"/>
  <c r="BF139" i="9"/>
  <c r="T139" i="9"/>
  <c r="R139" i="9"/>
  <c r="P139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29" i="9"/>
  <c r="BH129" i="9"/>
  <c r="BG129" i="9"/>
  <c r="BF129" i="9"/>
  <c r="T129" i="9"/>
  <c r="R129" i="9"/>
  <c r="P129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BI122" i="9"/>
  <c r="BH122" i="9"/>
  <c r="BG122" i="9"/>
  <c r="BF122" i="9"/>
  <c r="T122" i="9"/>
  <c r="R122" i="9"/>
  <c r="P122" i="9"/>
  <c r="BI119" i="9"/>
  <c r="BH119" i="9"/>
  <c r="BG119" i="9"/>
  <c r="BF119" i="9"/>
  <c r="T119" i="9"/>
  <c r="R119" i="9"/>
  <c r="P119" i="9"/>
  <c r="BI116" i="9"/>
  <c r="BH116" i="9"/>
  <c r="BG116" i="9"/>
  <c r="BF116" i="9"/>
  <c r="T116" i="9"/>
  <c r="R116" i="9"/>
  <c r="P116" i="9"/>
  <c r="BI113" i="9"/>
  <c r="BH113" i="9"/>
  <c r="BG113" i="9"/>
  <c r="BF113" i="9"/>
  <c r="T113" i="9"/>
  <c r="R113" i="9"/>
  <c r="P113" i="9"/>
  <c r="BI111" i="9"/>
  <c r="BH111" i="9"/>
  <c r="BG111" i="9"/>
  <c r="BF111" i="9"/>
  <c r="T111" i="9"/>
  <c r="R111" i="9"/>
  <c r="P111" i="9"/>
  <c r="BI110" i="9"/>
  <c r="BH110" i="9"/>
  <c r="BG110" i="9"/>
  <c r="BF110" i="9"/>
  <c r="T110" i="9"/>
  <c r="R110" i="9"/>
  <c r="P110" i="9"/>
  <c r="BI107" i="9"/>
  <c r="BH107" i="9"/>
  <c r="BG107" i="9"/>
  <c r="BF107" i="9"/>
  <c r="T107" i="9"/>
  <c r="R107" i="9"/>
  <c r="P107" i="9"/>
  <c r="BI104" i="9"/>
  <c r="BH104" i="9"/>
  <c r="BG104" i="9"/>
  <c r="BF104" i="9"/>
  <c r="T104" i="9"/>
  <c r="R104" i="9"/>
  <c r="P104" i="9"/>
  <c r="BI103" i="9"/>
  <c r="BH103" i="9"/>
  <c r="BG103" i="9"/>
  <c r="BF103" i="9"/>
  <c r="T103" i="9"/>
  <c r="R103" i="9"/>
  <c r="P103" i="9"/>
  <c r="BI100" i="9"/>
  <c r="BH100" i="9"/>
  <c r="BG100" i="9"/>
  <c r="BF100" i="9"/>
  <c r="T100" i="9"/>
  <c r="R100" i="9"/>
  <c r="P100" i="9"/>
  <c r="BI99" i="9"/>
  <c r="BH99" i="9"/>
  <c r="BG99" i="9"/>
  <c r="BF99" i="9"/>
  <c r="T99" i="9"/>
  <c r="R99" i="9"/>
  <c r="P99" i="9"/>
  <c r="BI98" i="9"/>
  <c r="BH98" i="9"/>
  <c r="BG98" i="9"/>
  <c r="BF98" i="9"/>
  <c r="T98" i="9"/>
  <c r="R98" i="9"/>
  <c r="P98" i="9"/>
  <c r="BI97" i="9"/>
  <c r="BH97" i="9"/>
  <c r="BG97" i="9"/>
  <c r="BF97" i="9"/>
  <c r="T97" i="9"/>
  <c r="R97" i="9"/>
  <c r="P97" i="9"/>
  <c r="BI96" i="9"/>
  <c r="BH96" i="9"/>
  <c r="BG96" i="9"/>
  <c r="BF96" i="9"/>
  <c r="T96" i="9"/>
  <c r="R96" i="9"/>
  <c r="P96" i="9"/>
  <c r="BI95" i="9"/>
  <c r="BH95" i="9"/>
  <c r="BG95" i="9"/>
  <c r="BF95" i="9"/>
  <c r="T95" i="9"/>
  <c r="R95" i="9"/>
  <c r="P95" i="9"/>
  <c r="BI94" i="9"/>
  <c r="BH94" i="9"/>
  <c r="BG94" i="9"/>
  <c r="BF94" i="9"/>
  <c r="T94" i="9"/>
  <c r="R94" i="9"/>
  <c r="P94" i="9"/>
  <c r="BI91" i="9"/>
  <c r="BH91" i="9"/>
  <c r="BG91" i="9"/>
  <c r="BF91" i="9"/>
  <c r="T91" i="9"/>
  <c r="R91" i="9"/>
  <c r="P91" i="9"/>
  <c r="J86" i="9"/>
  <c r="J85" i="9"/>
  <c r="F85" i="9"/>
  <c r="F83" i="9"/>
  <c r="E81" i="9"/>
  <c r="J59" i="9"/>
  <c r="J58" i="9"/>
  <c r="F58" i="9"/>
  <c r="F56" i="9"/>
  <c r="E54" i="9"/>
  <c r="J20" i="9"/>
  <c r="E20" i="9"/>
  <c r="F59" i="9"/>
  <c r="J19" i="9"/>
  <c r="J14" i="9"/>
  <c r="J56" i="9" s="1"/>
  <c r="E7" i="9"/>
  <c r="E77" i="9"/>
  <c r="J39" i="8"/>
  <c r="J38" i="8"/>
  <c r="AY67" i="1"/>
  <c r="J37" i="8"/>
  <c r="AX67" i="1" s="1"/>
  <c r="BI277" i="8"/>
  <c r="BH277" i="8"/>
  <c r="BG277" i="8"/>
  <c r="BF277" i="8"/>
  <c r="T277" i="8"/>
  <c r="R277" i="8"/>
  <c r="P277" i="8"/>
  <c r="BI276" i="8"/>
  <c r="BH276" i="8"/>
  <c r="BG276" i="8"/>
  <c r="BF276" i="8"/>
  <c r="T276" i="8"/>
  <c r="R276" i="8"/>
  <c r="P276" i="8"/>
  <c r="BI274" i="8"/>
  <c r="BH274" i="8"/>
  <c r="BG274" i="8"/>
  <c r="BF274" i="8"/>
  <c r="T274" i="8"/>
  <c r="R274" i="8"/>
  <c r="P274" i="8"/>
  <c r="BI273" i="8"/>
  <c r="BH273" i="8"/>
  <c r="BG273" i="8"/>
  <c r="BF273" i="8"/>
  <c r="T273" i="8"/>
  <c r="R273" i="8"/>
  <c r="P273" i="8"/>
  <c r="BI272" i="8"/>
  <c r="BH272" i="8"/>
  <c r="BG272" i="8"/>
  <c r="BF272" i="8"/>
  <c r="T272" i="8"/>
  <c r="R272" i="8"/>
  <c r="P272" i="8"/>
  <c r="BI269" i="8"/>
  <c r="BH269" i="8"/>
  <c r="BG269" i="8"/>
  <c r="BF269" i="8"/>
  <c r="T269" i="8"/>
  <c r="R269" i="8"/>
  <c r="P269" i="8"/>
  <c r="BI268" i="8"/>
  <c r="BH268" i="8"/>
  <c r="BG268" i="8"/>
  <c r="BF268" i="8"/>
  <c r="T268" i="8"/>
  <c r="R268" i="8"/>
  <c r="P268" i="8"/>
  <c r="BI267" i="8"/>
  <c r="BH267" i="8"/>
  <c r="BG267" i="8"/>
  <c r="BF267" i="8"/>
  <c r="T267" i="8"/>
  <c r="R267" i="8"/>
  <c r="P267" i="8"/>
  <c r="BI266" i="8"/>
  <c r="BH266" i="8"/>
  <c r="BG266" i="8"/>
  <c r="BF266" i="8"/>
  <c r="T266" i="8"/>
  <c r="R266" i="8"/>
  <c r="P266" i="8"/>
  <c r="BI265" i="8"/>
  <c r="BH265" i="8"/>
  <c r="BG265" i="8"/>
  <c r="BF265" i="8"/>
  <c r="T265" i="8"/>
  <c r="R265" i="8"/>
  <c r="P265" i="8"/>
  <c r="BI264" i="8"/>
  <c r="BH264" i="8"/>
  <c r="BG264" i="8"/>
  <c r="BF264" i="8"/>
  <c r="T264" i="8"/>
  <c r="R264" i="8"/>
  <c r="P264" i="8"/>
  <c r="BI263" i="8"/>
  <c r="BH263" i="8"/>
  <c r="BG263" i="8"/>
  <c r="BF263" i="8"/>
  <c r="T263" i="8"/>
  <c r="R263" i="8"/>
  <c r="P263" i="8"/>
  <c r="BI262" i="8"/>
  <c r="BH262" i="8"/>
  <c r="BG262" i="8"/>
  <c r="BF262" i="8"/>
  <c r="T262" i="8"/>
  <c r="R262" i="8"/>
  <c r="P262" i="8"/>
  <c r="BI261" i="8"/>
  <c r="BH261" i="8"/>
  <c r="BG261" i="8"/>
  <c r="BF261" i="8"/>
  <c r="T261" i="8"/>
  <c r="R261" i="8"/>
  <c r="P261" i="8"/>
  <c r="BI260" i="8"/>
  <c r="BH260" i="8"/>
  <c r="BG260" i="8"/>
  <c r="BF260" i="8"/>
  <c r="T260" i="8"/>
  <c r="R260" i="8"/>
  <c r="P260" i="8"/>
  <c r="BI257" i="8"/>
  <c r="BH257" i="8"/>
  <c r="BG257" i="8"/>
  <c r="BF257" i="8"/>
  <c r="T257" i="8"/>
  <c r="R257" i="8"/>
  <c r="P257" i="8"/>
  <c r="BI256" i="8"/>
  <c r="BH256" i="8"/>
  <c r="BG256" i="8"/>
  <c r="BF256" i="8"/>
  <c r="T256" i="8"/>
  <c r="R256" i="8"/>
  <c r="P256" i="8"/>
  <c r="BI255" i="8"/>
  <c r="BH255" i="8"/>
  <c r="BG255" i="8"/>
  <c r="BF255" i="8"/>
  <c r="T255" i="8"/>
  <c r="R255" i="8"/>
  <c r="P255" i="8"/>
  <c r="BI254" i="8"/>
  <c r="BH254" i="8"/>
  <c r="BG254" i="8"/>
  <c r="BF254" i="8"/>
  <c r="T254" i="8"/>
  <c r="R254" i="8"/>
  <c r="P254" i="8"/>
  <c r="BI253" i="8"/>
  <c r="BH253" i="8"/>
  <c r="BG253" i="8"/>
  <c r="BF253" i="8"/>
  <c r="T253" i="8"/>
  <c r="R253" i="8"/>
  <c r="P253" i="8"/>
  <c r="BI252" i="8"/>
  <c r="BH252" i="8"/>
  <c r="BG252" i="8"/>
  <c r="BF252" i="8"/>
  <c r="T252" i="8"/>
  <c r="R252" i="8"/>
  <c r="P252" i="8"/>
  <c r="BI249" i="8"/>
  <c r="BH249" i="8"/>
  <c r="BG249" i="8"/>
  <c r="BF249" i="8"/>
  <c r="T249" i="8"/>
  <c r="R249" i="8"/>
  <c r="P249" i="8"/>
  <c r="BI248" i="8"/>
  <c r="BH248" i="8"/>
  <c r="BG248" i="8"/>
  <c r="BF248" i="8"/>
  <c r="T248" i="8"/>
  <c r="R248" i="8"/>
  <c r="P248" i="8"/>
  <c r="BI247" i="8"/>
  <c r="BH247" i="8"/>
  <c r="BG247" i="8"/>
  <c r="BF247" i="8"/>
  <c r="T247" i="8"/>
  <c r="R247" i="8"/>
  <c r="P247" i="8"/>
  <c r="BI244" i="8"/>
  <c r="BH244" i="8"/>
  <c r="BG244" i="8"/>
  <c r="BF244" i="8"/>
  <c r="T244" i="8"/>
  <c r="R244" i="8"/>
  <c r="P244" i="8"/>
  <c r="BI241" i="8"/>
  <c r="BH241" i="8"/>
  <c r="BG241" i="8"/>
  <c r="BF241" i="8"/>
  <c r="T241" i="8"/>
  <c r="R241" i="8"/>
  <c r="P241" i="8"/>
  <c r="BI240" i="8"/>
  <c r="BH240" i="8"/>
  <c r="BG240" i="8"/>
  <c r="BF240" i="8"/>
  <c r="T240" i="8"/>
  <c r="R240" i="8"/>
  <c r="P240" i="8"/>
  <c r="BI239" i="8"/>
  <c r="BH239" i="8"/>
  <c r="BG239" i="8"/>
  <c r="BF239" i="8"/>
  <c r="T239" i="8"/>
  <c r="R239" i="8"/>
  <c r="P239" i="8"/>
  <c r="BI236" i="8"/>
  <c r="BH236" i="8"/>
  <c r="BG236" i="8"/>
  <c r="BF236" i="8"/>
  <c r="T236" i="8"/>
  <c r="R236" i="8"/>
  <c r="P236" i="8"/>
  <c r="BI235" i="8"/>
  <c r="BH235" i="8"/>
  <c r="BG235" i="8"/>
  <c r="BF235" i="8"/>
  <c r="T235" i="8"/>
  <c r="R235" i="8"/>
  <c r="P235" i="8"/>
  <c r="BI234" i="8"/>
  <c r="BH234" i="8"/>
  <c r="BG234" i="8"/>
  <c r="BF234" i="8"/>
  <c r="T234" i="8"/>
  <c r="R234" i="8"/>
  <c r="P234" i="8"/>
  <c r="BI233" i="8"/>
  <c r="BH233" i="8"/>
  <c r="BG233" i="8"/>
  <c r="BF233" i="8"/>
  <c r="T233" i="8"/>
  <c r="R233" i="8"/>
  <c r="P233" i="8"/>
  <c r="BI232" i="8"/>
  <c r="BH232" i="8"/>
  <c r="BG232" i="8"/>
  <c r="BF232" i="8"/>
  <c r="T232" i="8"/>
  <c r="R232" i="8"/>
  <c r="P232" i="8"/>
  <c r="BI231" i="8"/>
  <c r="BH231" i="8"/>
  <c r="BG231" i="8"/>
  <c r="BF231" i="8"/>
  <c r="T231" i="8"/>
  <c r="R231" i="8"/>
  <c r="P231" i="8"/>
  <c r="BI230" i="8"/>
  <c r="BH230" i="8"/>
  <c r="BG230" i="8"/>
  <c r="BF230" i="8"/>
  <c r="T230" i="8"/>
  <c r="R230" i="8"/>
  <c r="P230" i="8"/>
  <c r="BI229" i="8"/>
  <c r="BH229" i="8"/>
  <c r="BG229" i="8"/>
  <c r="BF229" i="8"/>
  <c r="T229" i="8"/>
  <c r="R229" i="8"/>
  <c r="P229" i="8"/>
  <c r="BI228" i="8"/>
  <c r="BH228" i="8"/>
  <c r="BG228" i="8"/>
  <c r="BF228" i="8"/>
  <c r="T228" i="8"/>
  <c r="R228" i="8"/>
  <c r="P228" i="8"/>
  <c r="BI227" i="8"/>
  <c r="BH227" i="8"/>
  <c r="BG227" i="8"/>
  <c r="BF227" i="8"/>
  <c r="T227" i="8"/>
  <c r="R227" i="8"/>
  <c r="P227" i="8"/>
  <c r="BI226" i="8"/>
  <c r="BH226" i="8"/>
  <c r="BG226" i="8"/>
  <c r="BF226" i="8"/>
  <c r="T226" i="8"/>
  <c r="R226" i="8"/>
  <c r="P226" i="8"/>
  <c r="BI225" i="8"/>
  <c r="BH225" i="8"/>
  <c r="BG225" i="8"/>
  <c r="BF225" i="8"/>
  <c r="T225" i="8"/>
  <c r="R225" i="8"/>
  <c r="P225" i="8"/>
  <c r="BI224" i="8"/>
  <c r="BH224" i="8"/>
  <c r="BG224" i="8"/>
  <c r="BF224" i="8"/>
  <c r="T224" i="8"/>
  <c r="R224" i="8"/>
  <c r="P224" i="8"/>
  <c r="BI223" i="8"/>
  <c r="BH223" i="8"/>
  <c r="BG223" i="8"/>
  <c r="BF223" i="8"/>
  <c r="T223" i="8"/>
  <c r="R223" i="8"/>
  <c r="P223" i="8"/>
  <c r="BI222" i="8"/>
  <c r="BH222" i="8"/>
  <c r="BG222" i="8"/>
  <c r="BF222" i="8"/>
  <c r="T222" i="8"/>
  <c r="R222" i="8"/>
  <c r="P222" i="8"/>
  <c r="BI221" i="8"/>
  <c r="BH221" i="8"/>
  <c r="BG221" i="8"/>
  <c r="BF221" i="8"/>
  <c r="T221" i="8"/>
  <c r="R221" i="8"/>
  <c r="P221" i="8"/>
  <c r="BI220" i="8"/>
  <c r="BH220" i="8"/>
  <c r="BG220" i="8"/>
  <c r="BF220" i="8"/>
  <c r="T220" i="8"/>
  <c r="R220" i="8"/>
  <c r="P220" i="8"/>
  <c r="BI219" i="8"/>
  <c r="BH219" i="8"/>
  <c r="BG219" i="8"/>
  <c r="BF219" i="8"/>
  <c r="T219" i="8"/>
  <c r="R219" i="8"/>
  <c r="P219" i="8"/>
  <c r="BI216" i="8"/>
  <c r="BH216" i="8"/>
  <c r="BG216" i="8"/>
  <c r="BF216" i="8"/>
  <c r="T216" i="8"/>
  <c r="R216" i="8"/>
  <c r="P216" i="8"/>
  <c r="BI215" i="8"/>
  <c r="BH215" i="8"/>
  <c r="BG215" i="8"/>
  <c r="BF215" i="8"/>
  <c r="T215" i="8"/>
  <c r="R215" i="8"/>
  <c r="P215" i="8"/>
  <c r="BI214" i="8"/>
  <c r="BH214" i="8"/>
  <c r="BG214" i="8"/>
  <c r="BF214" i="8"/>
  <c r="T214" i="8"/>
  <c r="R214" i="8"/>
  <c r="P214" i="8"/>
  <c r="BI213" i="8"/>
  <c r="BH213" i="8"/>
  <c r="BG213" i="8"/>
  <c r="BF213" i="8"/>
  <c r="T213" i="8"/>
  <c r="R213" i="8"/>
  <c r="P213" i="8"/>
  <c r="BI212" i="8"/>
  <c r="BH212" i="8"/>
  <c r="BG212" i="8"/>
  <c r="BF212" i="8"/>
  <c r="T212" i="8"/>
  <c r="R212" i="8"/>
  <c r="P212" i="8"/>
  <c r="BI211" i="8"/>
  <c r="BH211" i="8"/>
  <c r="BG211" i="8"/>
  <c r="BF211" i="8"/>
  <c r="T211" i="8"/>
  <c r="R211" i="8"/>
  <c r="P211" i="8"/>
  <c r="BI210" i="8"/>
  <c r="BH210" i="8"/>
  <c r="BG210" i="8"/>
  <c r="BF210" i="8"/>
  <c r="T210" i="8"/>
  <c r="R210" i="8"/>
  <c r="P210" i="8"/>
  <c r="BI209" i="8"/>
  <c r="BH209" i="8"/>
  <c r="BG209" i="8"/>
  <c r="BF209" i="8"/>
  <c r="T209" i="8"/>
  <c r="R209" i="8"/>
  <c r="P209" i="8"/>
  <c r="BI208" i="8"/>
  <c r="BH208" i="8"/>
  <c r="BG208" i="8"/>
  <c r="BF208" i="8"/>
  <c r="T208" i="8"/>
  <c r="R208" i="8"/>
  <c r="P208" i="8"/>
  <c r="BI207" i="8"/>
  <c r="BH207" i="8"/>
  <c r="BG207" i="8"/>
  <c r="BF207" i="8"/>
  <c r="T207" i="8"/>
  <c r="R207" i="8"/>
  <c r="P207" i="8"/>
  <c r="BI206" i="8"/>
  <c r="BH206" i="8"/>
  <c r="BG206" i="8"/>
  <c r="BF206" i="8"/>
  <c r="T206" i="8"/>
  <c r="R206" i="8"/>
  <c r="P206" i="8"/>
  <c r="BI205" i="8"/>
  <c r="BH205" i="8"/>
  <c r="BG205" i="8"/>
  <c r="BF205" i="8"/>
  <c r="T205" i="8"/>
  <c r="R205" i="8"/>
  <c r="P205" i="8"/>
  <c r="BI204" i="8"/>
  <c r="BH204" i="8"/>
  <c r="BG204" i="8"/>
  <c r="BF204" i="8"/>
  <c r="T204" i="8"/>
  <c r="R204" i="8"/>
  <c r="P204" i="8"/>
  <c r="BI203" i="8"/>
  <c r="BH203" i="8"/>
  <c r="BG203" i="8"/>
  <c r="BF203" i="8"/>
  <c r="T203" i="8"/>
  <c r="R203" i="8"/>
  <c r="P203" i="8"/>
  <c r="BI202" i="8"/>
  <c r="BH202" i="8"/>
  <c r="BG202" i="8"/>
  <c r="BF202" i="8"/>
  <c r="T202" i="8"/>
  <c r="R202" i="8"/>
  <c r="P202" i="8"/>
  <c r="BI200" i="8"/>
  <c r="BH200" i="8"/>
  <c r="BG200" i="8"/>
  <c r="BF200" i="8"/>
  <c r="T200" i="8"/>
  <c r="R200" i="8"/>
  <c r="P200" i="8"/>
  <c r="BI199" i="8"/>
  <c r="BH199" i="8"/>
  <c r="BG199" i="8"/>
  <c r="BF199" i="8"/>
  <c r="T199" i="8"/>
  <c r="R199" i="8"/>
  <c r="P199" i="8"/>
  <c r="BI198" i="8"/>
  <c r="BH198" i="8"/>
  <c r="BG198" i="8"/>
  <c r="BF198" i="8"/>
  <c r="T198" i="8"/>
  <c r="R198" i="8"/>
  <c r="P198" i="8"/>
  <c r="BI197" i="8"/>
  <c r="BH197" i="8"/>
  <c r="BG197" i="8"/>
  <c r="BF197" i="8"/>
  <c r="T197" i="8"/>
  <c r="R197" i="8"/>
  <c r="P197" i="8"/>
  <c r="BI196" i="8"/>
  <c r="BH196" i="8"/>
  <c r="BG196" i="8"/>
  <c r="BF196" i="8"/>
  <c r="T196" i="8"/>
  <c r="R196" i="8"/>
  <c r="P196" i="8"/>
  <c r="BI193" i="8"/>
  <c r="BH193" i="8"/>
  <c r="BG193" i="8"/>
  <c r="BF193" i="8"/>
  <c r="T193" i="8"/>
  <c r="R193" i="8"/>
  <c r="P193" i="8"/>
  <c r="BI190" i="8"/>
  <c r="BH190" i="8"/>
  <c r="BG190" i="8"/>
  <c r="BF190" i="8"/>
  <c r="T190" i="8"/>
  <c r="R190" i="8"/>
  <c r="P190" i="8"/>
  <c r="BI189" i="8"/>
  <c r="BH189" i="8"/>
  <c r="BG189" i="8"/>
  <c r="BF189" i="8"/>
  <c r="T189" i="8"/>
  <c r="R189" i="8"/>
  <c r="P189" i="8"/>
  <c r="BI188" i="8"/>
  <c r="BH188" i="8"/>
  <c r="BG188" i="8"/>
  <c r="BF188" i="8"/>
  <c r="T188" i="8"/>
  <c r="R188" i="8"/>
  <c r="P188" i="8"/>
  <c r="BI187" i="8"/>
  <c r="BH187" i="8"/>
  <c r="BG187" i="8"/>
  <c r="BF187" i="8"/>
  <c r="T187" i="8"/>
  <c r="R187" i="8"/>
  <c r="P187" i="8"/>
  <c r="BI186" i="8"/>
  <c r="BH186" i="8"/>
  <c r="BG186" i="8"/>
  <c r="BF186" i="8"/>
  <c r="T186" i="8"/>
  <c r="R186" i="8"/>
  <c r="P186" i="8"/>
  <c r="BI185" i="8"/>
  <c r="BH185" i="8"/>
  <c r="BG185" i="8"/>
  <c r="BF185" i="8"/>
  <c r="T185" i="8"/>
  <c r="R185" i="8"/>
  <c r="P185" i="8"/>
  <c r="BI184" i="8"/>
  <c r="BH184" i="8"/>
  <c r="BG184" i="8"/>
  <c r="BF184" i="8"/>
  <c r="T184" i="8"/>
  <c r="R184" i="8"/>
  <c r="P184" i="8"/>
  <c r="BI181" i="8"/>
  <c r="BH181" i="8"/>
  <c r="BG181" i="8"/>
  <c r="BF181" i="8"/>
  <c r="T181" i="8"/>
  <c r="R181" i="8"/>
  <c r="P181" i="8"/>
  <c r="BI178" i="8"/>
  <c r="BH178" i="8"/>
  <c r="BG178" i="8"/>
  <c r="BF178" i="8"/>
  <c r="T178" i="8"/>
  <c r="R178" i="8"/>
  <c r="P178" i="8"/>
  <c r="BI175" i="8"/>
  <c r="BH175" i="8"/>
  <c r="BG175" i="8"/>
  <c r="BF175" i="8"/>
  <c r="T175" i="8"/>
  <c r="R175" i="8"/>
  <c r="P175" i="8"/>
  <c r="BI174" i="8"/>
  <c r="BH174" i="8"/>
  <c r="BG174" i="8"/>
  <c r="BF174" i="8"/>
  <c r="T174" i="8"/>
  <c r="R174" i="8"/>
  <c r="P174" i="8"/>
  <c r="BI171" i="8"/>
  <c r="BH171" i="8"/>
  <c r="BG171" i="8"/>
  <c r="BF171" i="8"/>
  <c r="T171" i="8"/>
  <c r="R171" i="8"/>
  <c r="P171" i="8"/>
  <c r="BI168" i="8"/>
  <c r="BH168" i="8"/>
  <c r="BG168" i="8"/>
  <c r="BF168" i="8"/>
  <c r="T168" i="8"/>
  <c r="R168" i="8"/>
  <c r="P168" i="8"/>
  <c r="BI167" i="8"/>
  <c r="BH167" i="8"/>
  <c r="BG167" i="8"/>
  <c r="BF167" i="8"/>
  <c r="T167" i="8"/>
  <c r="R167" i="8"/>
  <c r="P167" i="8"/>
  <c r="BI166" i="8"/>
  <c r="BH166" i="8"/>
  <c r="BG166" i="8"/>
  <c r="BF166" i="8"/>
  <c r="T166" i="8"/>
  <c r="R166" i="8"/>
  <c r="P166" i="8"/>
  <c r="BI165" i="8"/>
  <c r="BH165" i="8"/>
  <c r="BG165" i="8"/>
  <c r="BF165" i="8"/>
  <c r="T165" i="8"/>
  <c r="R165" i="8"/>
  <c r="P165" i="8"/>
  <c r="BI164" i="8"/>
  <c r="BH164" i="8"/>
  <c r="BG164" i="8"/>
  <c r="BF164" i="8"/>
  <c r="T164" i="8"/>
  <c r="R164" i="8"/>
  <c r="P164" i="8"/>
  <c r="BI163" i="8"/>
  <c r="BH163" i="8"/>
  <c r="BG163" i="8"/>
  <c r="BF163" i="8"/>
  <c r="T163" i="8"/>
  <c r="R163" i="8"/>
  <c r="P163" i="8"/>
  <c r="BI162" i="8"/>
  <c r="BH162" i="8"/>
  <c r="BG162" i="8"/>
  <c r="BF162" i="8"/>
  <c r="T162" i="8"/>
  <c r="R162" i="8"/>
  <c r="P162" i="8"/>
  <c r="BI161" i="8"/>
  <c r="BH161" i="8"/>
  <c r="BG161" i="8"/>
  <c r="BF161" i="8"/>
  <c r="T161" i="8"/>
  <c r="R161" i="8"/>
  <c r="P161" i="8"/>
  <c r="BI160" i="8"/>
  <c r="BH160" i="8"/>
  <c r="BG160" i="8"/>
  <c r="BF160" i="8"/>
  <c r="T160" i="8"/>
  <c r="R160" i="8"/>
  <c r="P160" i="8"/>
  <c r="BI159" i="8"/>
  <c r="BH159" i="8"/>
  <c r="BG159" i="8"/>
  <c r="BF159" i="8"/>
  <c r="T159" i="8"/>
  <c r="R159" i="8"/>
  <c r="P159" i="8"/>
  <c r="BI158" i="8"/>
  <c r="BH158" i="8"/>
  <c r="BG158" i="8"/>
  <c r="BF158" i="8"/>
  <c r="T158" i="8"/>
  <c r="R158" i="8"/>
  <c r="P158" i="8"/>
  <c r="BI155" i="8"/>
  <c r="BH155" i="8"/>
  <c r="BG155" i="8"/>
  <c r="BF155" i="8"/>
  <c r="T155" i="8"/>
  <c r="R155" i="8"/>
  <c r="P155" i="8"/>
  <c r="BI153" i="8"/>
  <c r="BH153" i="8"/>
  <c r="BG153" i="8"/>
  <c r="BF153" i="8"/>
  <c r="T153" i="8"/>
  <c r="R153" i="8"/>
  <c r="P153" i="8"/>
  <c r="BI152" i="8"/>
  <c r="BH152" i="8"/>
  <c r="BG152" i="8"/>
  <c r="BF152" i="8"/>
  <c r="T152" i="8"/>
  <c r="R152" i="8"/>
  <c r="P152" i="8"/>
  <c r="BI151" i="8"/>
  <c r="BH151" i="8"/>
  <c r="BG151" i="8"/>
  <c r="BF151" i="8"/>
  <c r="T151" i="8"/>
  <c r="R151" i="8"/>
  <c r="P151" i="8"/>
  <c r="BI150" i="8"/>
  <c r="BH150" i="8"/>
  <c r="BG150" i="8"/>
  <c r="BF150" i="8"/>
  <c r="T150" i="8"/>
  <c r="R150" i="8"/>
  <c r="P150" i="8"/>
  <c r="BI149" i="8"/>
  <c r="BH149" i="8"/>
  <c r="BG149" i="8"/>
  <c r="BF149" i="8"/>
  <c r="T149" i="8"/>
  <c r="R149" i="8"/>
  <c r="P149" i="8"/>
  <c r="BI148" i="8"/>
  <c r="BH148" i="8"/>
  <c r="BG148" i="8"/>
  <c r="BF148" i="8"/>
  <c r="T148" i="8"/>
  <c r="R148" i="8"/>
  <c r="P148" i="8"/>
  <c r="BI147" i="8"/>
  <c r="BH147" i="8"/>
  <c r="BG147" i="8"/>
  <c r="BF147" i="8"/>
  <c r="T147" i="8"/>
  <c r="R147" i="8"/>
  <c r="P147" i="8"/>
  <c r="BI144" i="8"/>
  <c r="BH144" i="8"/>
  <c r="BG144" i="8"/>
  <c r="BF144" i="8"/>
  <c r="T144" i="8"/>
  <c r="R144" i="8"/>
  <c r="P144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4" i="8"/>
  <c r="BH124" i="8"/>
  <c r="BG124" i="8"/>
  <c r="BF124" i="8"/>
  <c r="T124" i="8"/>
  <c r="R124" i="8"/>
  <c r="P124" i="8"/>
  <c r="BI121" i="8"/>
  <c r="BH121" i="8"/>
  <c r="BG121" i="8"/>
  <c r="BF121" i="8"/>
  <c r="T121" i="8"/>
  <c r="R121" i="8"/>
  <c r="P121" i="8"/>
  <c r="BI118" i="8"/>
  <c r="BH118" i="8"/>
  <c r="BG118" i="8"/>
  <c r="BF118" i="8"/>
  <c r="T118" i="8"/>
  <c r="R118" i="8"/>
  <c r="P118" i="8"/>
  <c r="BI115" i="8"/>
  <c r="BH115" i="8"/>
  <c r="BG115" i="8"/>
  <c r="BF115" i="8"/>
  <c r="T115" i="8"/>
  <c r="R115" i="8"/>
  <c r="P115" i="8"/>
  <c r="BI112" i="8"/>
  <c r="BH112" i="8"/>
  <c r="BG112" i="8"/>
  <c r="BF112" i="8"/>
  <c r="T112" i="8"/>
  <c r="R112" i="8"/>
  <c r="P112" i="8"/>
  <c r="BI111" i="8"/>
  <c r="BH111" i="8"/>
  <c r="BG111" i="8"/>
  <c r="BF111" i="8"/>
  <c r="T111" i="8"/>
  <c r="R111" i="8"/>
  <c r="P111" i="8"/>
  <c r="BI110" i="8"/>
  <c r="BH110" i="8"/>
  <c r="BG110" i="8"/>
  <c r="BF110" i="8"/>
  <c r="T110" i="8"/>
  <c r="R110" i="8"/>
  <c r="P110" i="8"/>
  <c r="BI109" i="8"/>
  <c r="BH109" i="8"/>
  <c r="BG109" i="8"/>
  <c r="BF109" i="8"/>
  <c r="T109" i="8"/>
  <c r="R109" i="8"/>
  <c r="P109" i="8"/>
  <c r="BI108" i="8"/>
  <c r="BH108" i="8"/>
  <c r="BG108" i="8"/>
  <c r="BF108" i="8"/>
  <c r="T108" i="8"/>
  <c r="R108" i="8"/>
  <c r="P108" i="8"/>
  <c r="BI107" i="8"/>
  <c r="BH107" i="8"/>
  <c r="BG107" i="8"/>
  <c r="BF107" i="8"/>
  <c r="T107" i="8"/>
  <c r="R107" i="8"/>
  <c r="P107" i="8"/>
  <c r="BI106" i="8"/>
  <c r="BH106" i="8"/>
  <c r="BG106" i="8"/>
  <c r="BF106" i="8"/>
  <c r="T106" i="8"/>
  <c r="R106" i="8"/>
  <c r="P106" i="8"/>
  <c r="BI103" i="8"/>
  <c r="BH103" i="8"/>
  <c r="BG103" i="8"/>
  <c r="BF103" i="8"/>
  <c r="T103" i="8"/>
  <c r="R103" i="8"/>
  <c r="P103" i="8"/>
  <c r="BI100" i="8"/>
  <c r="BH100" i="8"/>
  <c r="BG100" i="8"/>
  <c r="BF100" i="8"/>
  <c r="T100" i="8"/>
  <c r="R100" i="8"/>
  <c r="P100" i="8"/>
  <c r="BI99" i="8"/>
  <c r="BH99" i="8"/>
  <c r="BG99" i="8"/>
  <c r="BF99" i="8"/>
  <c r="T99" i="8"/>
  <c r="R99" i="8"/>
  <c r="P99" i="8"/>
  <c r="BI98" i="8"/>
  <c r="BH98" i="8"/>
  <c r="BG98" i="8"/>
  <c r="BF98" i="8"/>
  <c r="T98" i="8"/>
  <c r="R98" i="8"/>
  <c r="P98" i="8"/>
  <c r="BI97" i="8"/>
  <c r="BH97" i="8"/>
  <c r="BG97" i="8"/>
  <c r="BF97" i="8"/>
  <c r="T97" i="8"/>
  <c r="R97" i="8"/>
  <c r="P97" i="8"/>
  <c r="BI94" i="8"/>
  <c r="BH94" i="8"/>
  <c r="BG94" i="8"/>
  <c r="BF94" i="8"/>
  <c r="T94" i="8"/>
  <c r="R94" i="8"/>
  <c r="P94" i="8"/>
  <c r="BI93" i="8"/>
  <c r="BH93" i="8"/>
  <c r="BG93" i="8"/>
  <c r="BF93" i="8"/>
  <c r="T93" i="8"/>
  <c r="R93" i="8"/>
  <c r="P93" i="8"/>
  <c r="BI92" i="8"/>
  <c r="BH92" i="8"/>
  <c r="BG92" i="8"/>
  <c r="BF92" i="8"/>
  <c r="T92" i="8"/>
  <c r="R92" i="8"/>
  <c r="P92" i="8"/>
  <c r="BI91" i="8"/>
  <c r="BH91" i="8"/>
  <c r="BG91" i="8"/>
  <c r="BF91" i="8"/>
  <c r="T91" i="8"/>
  <c r="R91" i="8"/>
  <c r="P91" i="8"/>
  <c r="J86" i="8"/>
  <c r="J85" i="8"/>
  <c r="F85" i="8"/>
  <c r="F83" i="8"/>
  <c r="E81" i="8"/>
  <c r="J59" i="8"/>
  <c r="J58" i="8"/>
  <c r="F58" i="8"/>
  <c r="F56" i="8"/>
  <c r="E54" i="8"/>
  <c r="J20" i="8"/>
  <c r="E20" i="8"/>
  <c r="F86" i="8"/>
  <c r="J19" i="8"/>
  <c r="J14" i="8"/>
  <c r="J83" i="8" s="1"/>
  <c r="E7" i="8"/>
  <c r="E50" i="8" s="1"/>
  <c r="J39" i="7"/>
  <c r="J38" i="7"/>
  <c r="AY65" i="1"/>
  <c r="J37" i="7"/>
  <c r="AX65" i="1"/>
  <c r="BI104" i="7"/>
  <c r="BH104" i="7"/>
  <c r="BG104" i="7"/>
  <c r="BF104" i="7"/>
  <c r="T104" i="7"/>
  <c r="R104" i="7"/>
  <c r="P104" i="7"/>
  <c r="BI102" i="7"/>
  <c r="BH102" i="7"/>
  <c r="BG102" i="7"/>
  <c r="BF102" i="7"/>
  <c r="T102" i="7"/>
  <c r="R102" i="7"/>
  <c r="P102" i="7"/>
  <c r="BI99" i="7"/>
  <c r="BH99" i="7"/>
  <c r="BG99" i="7"/>
  <c r="BF99" i="7"/>
  <c r="T99" i="7"/>
  <c r="R99" i="7"/>
  <c r="P99" i="7"/>
  <c r="BI97" i="7"/>
  <c r="BH97" i="7"/>
  <c r="BG97" i="7"/>
  <c r="BF97" i="7"/>
  <c r="T97" i="7"/>
  <c r="R97" i="7"/>
  <c r="P97" i="7"/>
  <c r="BI95" i="7"/>
  <c r="BH95" i="7"/>
  <c r="BG95" i="7"/>
  <c r="BF95" i="7"/>
  <c r="T95" i="7"/>
  <c r="R95" i="7"/>
  <c r="P95" i="7"/>
  <c r="BI93" i="7"/>
  <c r="BH93" i="7"/>
  <c r="BG93" i="7"/>
  <c r="BF93" i="7"/>
  <c r="T93" i="7"/>
  <c r="R93" i="7"/>
  <c r="P93" i="7"/>
  <c r="BI91" i="7"/>
  <c r="BH91" i="7"/>
  <c r="BG91" i="7"/>
  <c r="BF91" i="7"/>
  <c r="T91" i="7"/>
  <c r="R91" i="7"/>
  <c r="P91" i="7"/>
  <c r="J85" i="7"/>
  <c r="J84" i="7"/>
  <c r="F84" i="7"/>
  <c r="F82" i="7"/>
  <c r="E80" i="7"/>
  <c r="J59" i="7"/>
  <c r="J58" i="7"/>
  <c r="F58" i="7"/>
  <c r="F56" i="7"/>
  <c r="E54" i="7"/>
  <c r="J20" i="7"/>
  <c r="E20" i="7"/>
  <c r="F85" i="7"/>
  <c r="J19" i="7"/>
  <c r="J14" i="7"/>
  <c r="J82" i="7" s="1"/>
  <c r="E7" i="7"/>
  <c r="E50" i="7" s="1"/>
  <c r="J39" i="6"/>
  <c r="J38" i="6"/>
  <c r="AY64" i="1"/>
  <c r="J37" i="6"/>
  <c r="AX64" i="1"/>
  <c r="BI732" i="6"/>
  <c r="BH732" i="6"/>
  <c r="BG732" i="6"/>
  <c r="BF732" i="6"/>
  <c r="T732" i="6"/>
  <c r="T731" i="6"/>
  <c r="R732" i="6"/>
  <c r="R731" i="6"/>
  <c r="P732" i="6"/>
  <c r="P731" i="6"/>
  <c r="BI729" i="6"/>
  <c r="BH729" i="6"/>
  <c r="BG729" i="6"/>
  <c r="BF729" i="6"/>
  <c r="T729" i="6"/>
  <c r="R729" i="6"/>
  <c r="P729" i="6"/>
  <c r="BI727" i="6"/>
  <c r="BH727" i="6"/>
  <c r="BG727" i="6"/>
  <c r="BF727" i="6"/>
  <c r="T727" i="6"/>
  <c r="R727" i="6"/>
  <c r="P727" i="6"/>
  <c r="BI726" i="6"/>
  <c r="BH726" i="6"/>
  <c r="BG726" i="6"/>
  <c r="BF726" i="6"/>
  <c r="T726" i="6"/>
  <c r="R726" i="6"/>
  <c r="P726" i="6"/>
  <c r="BI724" i="6"/>
  <c r="BH724" i="6"/>
  <c r="BG724" i="6"/>
  <c r="BF724" i="6"/>
  <c r="T724" i="6"/>
  <c r="R724" i="6"/>
  <c r="P724" i="6"/>
  <c r="BI721" i="6"/>
  <c r="BH721" i="6"/>
  <c r="BG721" i="6"/>
  <c r="BF721" i="6"/>
  <c r="T721" i="6"/>
  <c r="R721" i="6"/>
  <c r="P721" i="6"/>
  <c r="BI717" i="6"/>
  <c r="BH717" i="6"/>
  <c r="BG717" i="6"/>
  <c r="BF717" i="6"/>
  <c r="T717" i="6"/>
  <c r="R717" i="6"/>
  <c r="P717" i="6"/>
  <c r="BI712" i="6"/>
  <c r="BH712" i="6"/>
  <c r="BG712" i="6"/>
  <c r="BF712" i="6"/>
  <c r="T712" i="6"/>
  <c r="R712" i="6"/>
  <c r="P712" i="6"/>
  <c r="BI706" i="6"/>
  <c r="BH706" i="6"/>
  <c r="BG706" i="6"/>
  <c r="BF706" i="6"/>
  <c r="T706" i="6"/>
  <c r="R706" i="6"/>
  <c r="P706" i="6"/>
  <c r="BI703" i="6"/>
  <c r="BH703" i="6"/>
  <c r="BG703" i="6"/>
  <c r="BF703" i="6"/>
  <c r="T703" i="6"/>
  <c r="R703" i="6"/>
  <c r="P703" i="6"/>
  <c r="BI697" i="6"/>
  <c r="BH697" i="6"/>
  <c r="BG697" i="6"/>
  <c r="BF697" i="6"/>
  <c r="T697" i="6"/>
  <c r="R697" i="6"/>
  <c r="P697" i="6"/>
  <c r="BI694" i="6"/>
  <c r="BH694" i="6"/>
  <c r="BG694" i="6"/>
  <c r="BF694" i="6"/>
  <c r="T694" i="6"/>
  <c r="R694" i="6"/>
  <c r="P694" i="6"/>
  <c r="BI683" i="6"/>
  <c r="BH683" i="6"/>
  <c r="BG683" i="6"/>
  <c r="BF683" i="6"/>
  <c r="T683" i="6"/>
  <c r="R683" i="6"/>
  <c r="P683" i="6"/>
  <c r="BI680" i="6"/>
  <c r="BH680" i="6"/>
  <c r="BG680" i="6"/>
  <c r="BF680" i="6"/>
  <c r="T680" i="6"/>
  <c r="R680" i="6"/>
  <c r="P680" i="6"/>
  <c r="BI672" i="6"/>
  <c r="BH672" i="6"/>
  <c r="BG672" i="6"/>
  <c r="BF672" i="6"/>
  <c r="T672" i="6"/>
  <c r="R672" i="6"/>
  <c r="P672" i="6"/>
  <c r="BI669" i="6"/>
  <c r="BH669" i="6"/>
  <c r="BG669" i="6"/>
  <c r="BF669" i="6"/>
  <c r="T669" i="6"/>
  <c r="R669" i="6"/>
  <c r="P669" i="6"/>
  <c r="BI658" i="6"/>
  <c r="BH658" i="6"/>
  <c r="BG658" i="6"/>
  <c r="BF658" i="6"/>
  <c r="T658" i="6"/>
  <c r="R658" i="6"/>
  <c r="P658" i="6"/>
  <c r="BI654" i="6"/>
  <c r="BH654" i="6"/>
  <c r="BG654" i="6"/>
  <c r="BF654" i="6"/>
  <c r="T654" i="6"/>
  <c r="R654" i="6"/>
  <c r="P654" i="6"/>
  <c r="BI642" i="6"/>
  <c r="BH642" i="6"/>
  <c r="BG642" i="6"/>
  <c r="BF642" i="6"/>
  <c r="T642" i="6"/>
  <c r="R642" i="6"/>
  <c r="P642" i="6"/>
  <c r="BI638" i="6"/>
  <c r="BH638" i="6"/>
  <c r="BG638" i="6"/>
  <c r="BF638" i="6"/>
  <c r="T638" i="6"/>
  <c r="R638" i="6"/>
  <c r="P638" i="6"/>
  <c r="BI616" i="6"/>
  <c r="BH616" i="6"/>
  <c r="BG616" i="6"/>
  <c r="BF616" i="6"/>
  <c r="T616" i="6"/>
  <c r="R616" i="6"/>
  <c r="P616" i="6"/>
  <c r="BI612" i="6"/>
  <c r="BH612" i="6"/>
  <c r="BG612" i="6"/>
  <c r="BF612" i="6"/>
  <c r="T612" i="6"/>
  <c r="R612" i="6"/>
  <c r="P612" i="6"/>
  <c r="BI603" i="6"/>
  <c r="BH603" i="6"/>
  <c r="BG603" i="6"/>
  <c r="BF603" i="6"/>
  <c r="T603" i="6"/>
  <c r="R603" i="6"/>
  <c r="P603" i="6"/>
  <c r="BI599" i="6"/>
  <c r="BH599" i="6"/>
  <c r="BG599" i="6"/>
  <c r="BF599" i="6"/>
  <c r="T599" i="6"/>
  <c r="R599" i="6"/>
  <c r="P599" i="6"/>
  <c r="BI585" i="6"/>
  <c r="BH585" i="6"/>
  <c r="BG585" i="6"/>
  <c r="BF585" i="6"/>
  <c r="T585" i="6"/>
  <c r="R585" i="6"/>
  <c r="P585" i="6"/>
  <c r="BI581" i="6"/>
  <c r="BH581" i="6"/>
  <c r="BG581" i="6"/>
  <c r="BF581" i="6"/>
  <c r="T581" i="6"/>
  <c r="T580" i="6"/>
  <c r="R581" i="6"/>
  <c r="R580" i="6"/>
  <c r="P581" i="6"/>
  <c r="P580" i="6"/>
  <c r="BI575" i="6"/>
  <c r="BH575" i="6"/>
  <c r="BG575" i="6"/>
  <c r="BF575" i="6"/>
  <c r="T575" i="6"/>
  <c r="R575" i="6"/>
  <c r="P575" i="6"/>
  <c r="BI571" i="6"/>
  <c r="BH571" i="6"/>
  <c r="BG571" i="6"/>
  <c r="BF571" i="6"/>
  <c r="T571" i="6"/>
  <c r="R571" i="6"/>
  <c r="P571" i="6"/>
  <c r="BI569" i="6"/>
  <c r="BH569" i="6"/>
  <c r="BG569" i="6"/>
  <c r="BF569" i="6"/>
  <c r="T569" i="6"/>
  <c r="R569" i="6"/>
  <c r="P569" i="6"/>
  <c r="BI565" i="6"/>
  <c r="BH565" i="6"/>
  <c r="BG565" i="6"/>
  <c r="BF565" i="6"/>
  <c r="T565" i="6"/>
  <c r="R565" i="6"/>
  <c r="P565" i="6"/>
  <c r="BI561" i="6"/>
  <c r="BH561" i="6"/>
  <c r="BG561" i="6"/>
  <c r="BF561" i="6"/>
  <c r="T561" i="6"/>
  <c r="R561" i="6"/>
  <c r="P561" i="6"/>
  <c r="BI559" i="6"/>
  <c r="BH559" i="6"/>
  <c r="BG559" i="6"/>
  <c r="BF559" i="6"/>
  <c r="T559" i="6"/>
  <c r="R559" i="6"/>
  <c r="P559" i="6"/>
  <c r="BI555" i="6"/>
  <c r="BH555" i="6"/>
  <c r="BG555" i="6"/>
  <c r="BF555" i="6"/>
  <c r="T555" i="6"/>
  <c r="R555" i="6"/>
  <c r="P555" i="6"/>
  <c r="BI553" i="6"/>
  <c r="BH553" i="6"/>
  <c r="BG553" i="6"/>
  <c r="BF553" i="6"/>
  <c r="T553" i="6"/>
  <c r="R553" i="6"/>
  <c r="P553" i="6"/>
  <c r="BI548" i="6"/>
  <c r="BH548" i="6"/>
  <c r="BG548" i="6"/>
  <c r="BF548" i="6"/>
  <c r="T548" i="6"/>
  <c r="R548" i="6"/>
  <c r="P548" i="6"/>
  <c r="BI547" i="6"/>
  <c r="BH547" i="6"/>
  <c r="BG547" i="6"/>
  <c r="BF547" i="6"/>
  <c r="T547" i="6"/>
  <c r="R547" i="6"/>
  <c r="P547" i="6"/>
  <c r="BI545" i="6"/>
  <c r="BH545" i="6"/>
  <c r="BG545" i="6"/>
  <c r="BF545" i="6"/>
  <c r="T545" i="6"/>
  <c r="R545" i="6"/>
  <c r="P545" i="6"/>
  <c r="BI539" i="6"/>
  <c r="BH539" i="6"/>
  <c r="BG539" i="6"/>
  <c r="BF539" i="6"/>
  <c r="T539" i="6"/>
  <c r="R539" i="6"/>
  <c r="P539" i="6"/>
  <c r="BI534" i="6"/>
  <c r="BH534" i="6"/>
  <c r="BG534" i="6"/>
  <c r="BF534" i="6"/>
  <c r="T534" i="6"/>
  <c r="R534" i="6"/>
  <c r="P534" i="6"/>
  <c r="BI525" i="6"/>
  <c r="BH525" i="6"/>
  <c r="BG525" i="6"/>
  <c r="BF525" i="6"/>
  <c r="T525" i="6"/>
  <c r="R525" i="6"/>
  <c r="P525" i="6"/>
  <c r="BI516" i="6"/>
  <c r="BH516" i="6"/>
  <c r="BG516" i="6"/>
  <c r="BF516" i="6"/>
  <c r="T516" i="6"/>
  <c r="R516" i="6"/>
  <c r="P516" i="6"/>
  <c r="BI515" i="6"/>
  <c r="BH515" i="6"/>
  <c r="BG515" i="6"/>
  <c r="BF515" i="6"/>
  <c r="T515" i="6"/>
  <c r="R515" i="6"/>
  <c r="P515" i="6"/>
  <c r="BI506" i="6"/>
  <c r="BH506" i="6"/>
  <c r="BG506" i="6"/>
  <c r="BF506" i="6"/>
  <c r="T506" i="6"/>
  <c r="R506" i="6"/>
  <c r="P506" i="6"/>
  <c r="BI501" i="6"/>
  <c r="BH501" i="6"/>
  <c r="BG501" i="6"/>
  <c r="BF501" i="6"/>
  <c r="T501" i="6"/>
  <c r="R501" i="6"/>
  <c r="P501" i="6"/>
  <c r="BI497" i="6"/>
  <c r="BH497" i="6"/>
  <c r="BG497" i="6"/>
  <c r="BF497" i="6"/>
  <c r="T497" i="6"/>
  <c r="R497" i="6"/>
  <c r="P497" i="6"/>
  <c r="BI493" i="6"/>
  <c r="BH493" i="6"/>
  <c r="BG493" i="6"/>
  <c r="BF493" i="6"/>
  <c r="T493" i="6"/>
  <c r="R493" i="6"/>
  <c r="P493" i="6"/>
  <c r="BI491" i="6"/>
  <c r="BH491" i="6"/>
  <c r="BG491" i="6"/>
  <c r="BF491" i="6"/>
  <c r="T491" i="6"/>
  <c r="R491" i="6"/>
  <c r="P491" i="6"/>
  <c r="BI489" i="6"/>
  <c r="BH489" i="6"/>
  <c r="BG489" i="6"/>
  <c r="BF489" i="6"/>
  <c r="T489" i="6"/>
  <c r="R489" i="6"/>
  <c r="P489" i="6"/>
  <c r="BI484" i="6"/>
  <c r="BH484" i="6"/>
  <c r="BG484" i="6"/>
  <c r="BF484" i="6"/>
  <c r="T484" i="6"/>
  <c r="R484" i="6"/>
  <c r="P484" i="6"/>
  <c r="BI479" i="6"/>
  <c r="BH479" i="6"/>
  <c r="BG479" i="6"/>
  <c r="BF479" i="6"/>
  <c r="T479" i="6"/>
  <c r="T478" i="6"/>
  <c r="R479" i="6"/>
  <c r="R478" i="6" s="1"/>
  <c r="P479" i="6"/>
  <c r="P478" i="6"/>
  <c r="BI472" i="6"/>
  <c r="BH472" i="6"/>
  <c r="BG472" i="6"/>
  <c r="BF472" i="6"/>
  <c r="T472" i="6"/>
  <c r="T471" i="6" s="1"/>
  <c r="R472" i="6"/>
  <c r="R471" i="6"/>
  <c r="P472" i="6"/>
  <c r="P471" i="6" s="1"/>
  <c r="BI466" i="6"/>
  <c r="BH466" i="6"/>
  <c r="BG466" i="6"/>
  <c r="BF466" i="6"/>
  <c r="T466" i="6"/>
  <c r="R466" i="6"/>
  <c r="P466" i="6"/>
  <c r="BI461" i="6"/>
  <c r="BH461" i="6"/>
  <c r="BG461" i="6"/>
  <c r="BF461" i="6"/>
  <c r="T461" i="6"/>
  <c r="R461" i="6"/>
  <c r="P461" i="6"/>
  <c r="BI456" i="6"/>
  <c r="BH456" i="6"/>
  <c r="BG456" i="6"/>
  <c r="BF456" i="6"/>
  <c r="T456" i="6"/>
  <c r="R456" i="6"/>
  <c r="P456" i="6"/>
  <c r="BI451" i="6"/>
  <c r="BH451" i="6"/>
  <c r="BG451" i="6"/>
  <c r="BF451" i="6"/>
  <c r="T451" i="6"/>
  <c r="R451" i="6"/>
  <c r="P451" i="6"/>
  <c r="BI446" i="6"/>
  <c r="BH446" i="6"/>
  <c r="BG446" i="6"/>
  <c r="BF446" i="6"/>
  <c r="T446" i="6"/>
  <c r="R446" i="6"/>
  <c r="P446" i="6"/>
  <c r="BI441" i="6"/>
  <c r="BH441" i="6"/>
  <c r="BG441" i="6"/>
  <c r="BF441" i="6"/>
  <c r="T441" i="6"/>
  <c r="R441" i="6"/>
  <c r="P441" i="6"/>
  <c r="BI436" i="6"/>
  <c r="BH436" i="6"/>
  <c r="BG436" i="6"/>
  <c r="BF436" i="6"/>
  <c r="T436" i="6"/>
  <c r="R436" i="6"/>
  <c r="P436" i="6"/>
  <c r="BI431" i="6"/>
  <c r="BH431" i="6"/>
  <c r="BG431" i="6"/>
  <c r="BF431" i="6"/>
  <c r="T431" i="6"/>
  <c r="R431" i="6"/>
  <c r="P431" i="6"/>
  <c r="BI426" i="6"/>
  <c r="BH426" i="6"/>
  <c r="BG426" i="6"/>
  <c r="BF426" i="6"/>
  <c r="T426" i="6"/>
  <c r="R426" i="6"/>
  <c r="P426" i="6"/>
  <c r="BI417" i="6"/>
  <c r="BH417" i="6"/>
  <c r="BG417" i="6"/>
  <c r="BF417" i="6"/>
  <c r="T417" i="6"/>
  <c r="R417" i="6"/>
  <c r="P417" i="6"/>
  <c r="BI412" i="6"/>
  <c r="BH412" i="6"/>
  <c r="BG412" i="6"/>
  <c r="BF412" i="6"/>
  <c r="T412" i="6"/>
  <c r="R412" i="6"/>
  <c r="P412" i="6"/>
  <c r="BI407" i="6"/>
  <c r="BH407" i="6"/>
  <c r="BG407" i="6"/>
  <c r="BF407" i="6"/>
  <c r="T407" i="6"/>
  <c r="R407" i="6"/>
  <c r="P407" i="6"/>
  <c r="BI401" i="6"/>
  <c r="BH401" i="6"/>
  <c r="BG401" i="6"/>
  <c r="BF401" i="6"/>
  <c r="T401" i="6"/>
  <c r="R401" i="6"/>
  <c r="P401" i="6"/>
  <c r="BI395" i="6"/>
  <c r="BH395" i="6"/>
  <c r="BG395" i="6"/>
  <c r="BF395" i="6"/>
  <c r="T395" i="6"/>
  <c r="R395" i="6"/>
  <c r="P395" i="6"/>
  <c r="BI390" i="6"/>
  <c r="BH390" i="6"/>
  <c r="BG390" i="6"/>
  <c r="BF390" i="6"/>
  <c r="T390" i="6"/>
  <c r="R390" i="6"/>
  <c r="P390" i="6"/>
  <c r="BI384" i="6"/>
  <c r="BH384" i="6"/>
  <c r="BG384" i="6"/>
  <c r="BF384" i="6"/>
  <c r="T384" i="6"/>
  <c r="R384" i="6"/>
  <c r="P384" i="6"/>
  <c r="BI380" i="6"/>
  <c r="BH380" i="6"/>
  <c r="BG380" i="6"/>
  <c r="BF380" i="6"/>
  <c r="T380" i="6"/>
  <c r="R380" i="6"/>
  <c r="P380" i="6"/>
  <c r="BI374" i="6"/>
  <c r="BH374" i="6"/>
  <c r="BG374" i="6"/>
  <c r="BF374" i="6"/>
  <c r="T374" i="6"/>
  <c r="R374" i="6"/>
  <c r="P374" i="6"/>
  <c r="BI369" i="6"/>
  <c r="BH369" i="6"/>
  <c r="BG369" i="6"/>
  <c r="BF369" i="6"/>
  <c r="T369" i="6"/>
  <c r="R369" i="6"/>
  <c r="P369" i="6"/>
  <c r="BI364" i="6"/>
  <c r="BH364" i="6"/>
  <c r="BG364" i="6"/>
  <c r="BF364" i="6"/>
  <c r="T364" i="6"/>
  <c r="R364" i="6"/>
  <c r="P364" i="6"/>
  <c r="BI359" i="6"/>
  <c r="BH359" i="6"/>
  <c r="BG359" i="6"/>
  <c r="BF359" i="6"/>
  <c r="T359" i="6"/>
  <c r="R359" i="6"/>
  <c r="P359" i="6"/>
  <c r="BI357" i="6"/>
  <c r="BH357" i="6"/>
  <c r="BG357" i="6"/>
  <c r="BF357" i="6"/>
  <c r="T357" i="6"/>
  <c r="R357" i="6"/>
  <c r="P357" i="6"/>
  <c r="BI350" i="6"/>
  <c r="BH350" i="6"/>
  <c r="BG350" i="6"/>
  <c r="BF350" i="6"/>
  <c r="T350" i="6"/>
  <c r="R350" i="6"/>
  <c r="P350" i="6"/>
  <c r="BI346" i="6"/>
  <c r="BH346" i="6"/>
  <c r="BG346" i="6"/>
  <c r="BF346" i="6"/>
  <c r="T346" i="6"/>
  <c r="R346" i="6"/>
  <c r="P346" i="6"/>
  <c r="BI342" i="6"/>
  <c r="BH342" i="6"/>
  <c r="BG342" i="6"/>
  <c r="BF342" i="6"/>
  <c r="T342" i="6"/>
  <c r="R342" i="6"/>
  <c r="P342" i="6"/>
  <c r="BI336" i="6"/>
  <c r="BH336" i="6"/>
  <c r="BG336" i="6"/>
  <c r="BF336" i="6"/>
  <c r="T336" i="6"/>
  <c r="R336" i="6"/>
  <c r="P336" i="6"/>
  <c r="BI332" i="6"/>
  <c r="BH332" i="6"/>
  <c r="BG332" i="6"/>
  <c r="BF332" i="6"/>
  <c r="T332" i="6"/>
  <c r="R332" i="6"/>
  <c r="P332" i="6"/>
  <c r="BI328" i="6"/>
  <c r="BH328" i="6"/>
  <c r="BG328" i="6"/>
  <c r="BF328" i="6"/>
  <c r="T328" i="6"/>
  <c r="R328" i="6"/>
  <c r="P328" i="6"/>
  <c r="BI324" i="6"/>
  <c r="BH324" i="6"/>
  <c r="BG324" i="6"/>
  <c r="BF324" i="6"/>
  <c r="T324" i="6"/>
  <c r="R324" i="6"/>
  <c r="P324" i="6"/>
  <c r="BI322" i="6"/>
  <c r="BH322" i="6"/>
  <c r="BG322" i="6"/>
  <c r="BF322" i="6"/>
  <c r="T322" i="6"/>
  <c r="R322" i="6"/>
  <c r="P322" i="6"/>
  <c r="BI315" i="6"/>
  <c r="BH315" i="6"/>
  <c r="BG315" i="6"/>
  <c r="BF315" i="6"/>
  <c r="T315" i="6"/>
  <c r="R315" i="6"/>
  <c r="P315" i="6"/>
  <c r="BI313" i="6"/>
  <c r="BH313" i="6"/>
  <c r="BG313" i="6"/>
  <c r="BF313" i="6"/>
  <c r="T313" i="6"/>
  <c r="R313" i="6"/>
  <c r="P313" i="6"/>
  <c r="BI307" i="6"/>
  <c r="BH307" i="6"/>
  <c r="BG307" i="6"/>
  <c r="BF307" i="6"/>
  <c r="T307" i="6"/>
  <c r="R307" i="6"/>
  <c r="P307" i="6"/>
  <c r="BI300" i="6"/>
  <c r="BH300" i="6"/>
  <c r="BG300" i="6"/>
  <c r="BF300" i="6"/>
  <c r="T300" i="6"/>
  <c r="R300" i="6"/>
  <c r="P300" i="6"/>
  <c r="BI294" i="6"/>
  <c r="BH294" i="6"/>
  <c r="BG294" i="6"/>
  <c r="BF294" i="6"/>
  <c r="T294" i="6"/>
  <c r="R294" i="6"/>
  <c r="P294" i="6"/>
  <c r="BI290" i="6"/>
  <c r="BH290" i="6"/>
  <c r="BG290" i="6"/>
  <c r="BF290" i="6"/>
  <c r="T290" i="6"/>
  <c r="R290" i="6"/>
  <c r="P290" i="6"/>
  <c r="BI288" i="6"/>
  <c r="BH288" i="6"/>
  <c r="BG288" i="6"/>
  <c r="BF288" i="6"/>
  <c r="T288" i="6"/>
  <c r="R288" i="6"/>
  <c r="P288" i="6"/>
  <c r="BI286" i="6"/>
  <c r="BH286" i="6"/>
  <c r="BG286" i="6"/>
  <c r="BF286" i="6"/>
  <c r="T286" i="6"/>
  <c r="R286" i="6"/>
  <c r="P286" i="6"/>
  <c r="BI280" i="6"/>
  <c r="BH280" i="6"/>
  <c r="BG280" i="6"/>
  <c r="BF280" i="6"/>
  <c r="T280" i="6"/>
  <c r="R280" i="6"/>
  <c r="P280" i="6"/>
  <c r="BI278" i="6"/>
  <c r="BH278" i="6"/>
  <c r="BG278" i="6"/>
  <c r="BF278" i="6"/>
  <c r="T278" i="6"/>
  <c r="R278" i="6"/>
  <c r="P278" i="6"/>
  <c r="BI272" i="6"/>
  <c r="BH272" i="6"/>
  <c r="BG272" i="6"/>
  <c r="BF272" i="6"/>
  <c r="T272" i="6"/>
  <c r="R272" i="6"/>
  <c r="P272" i="6"/>
  <c r="BI270" i="6"/>
  <c r="BH270" i="6"/>
  <c r="BG270" i="6"/>
  <c r="BF270" i="6"/>
  <c r="T270" i="6"/>
  <c r="R270" i="6"/>
  <c r="P270" i="6"/>
  <c r="BI265" i="6"/>
  <c r="BH265" i="6"/>
  <c r="BG265" i="6"/>
  <c r="BF265" i="6"/>
  <c r="T265" i="6"/>
  <c r="R265" i="6"/>
  <c r="P265" i="6"/>
  <c r="BI259" i="6"/>
  <c r="BH259" i="6"/>
  <c r="BG259" i="6"/>
  <c r="BF259" i="6"/>
  <c r="T259" i="6"/>
  <c r="R259" i="6"/>
  <c r="P259" i="6"/>
  <c r="BI254" i="6"/>
  <c r="BH254" i="6"/>
  <c r="BG254" i="6"/>
  <c r="BF254" i="6"/>
  <c r="T254" i="6"/>
  <c r="R254" i="6"/>
  <c r="P254" i="6"/>
  <c r="BI250" i="6"/>
  <c r="BH250" i="6"/>
  <c r="BG250" i="6"/>
  <c r="BF250" i="6"/>
  <c r="T250" i="6"/>
  <c r="R250" i="6"/>
  <c r="P250" i="6"/>
  <c r="BI245" i="6"/>
  <c r="BH245" i="6"/>
  <c r="BG245" i="6"/>
  <c r="BF245" i="6"/>
  <c r="T245" i="6"/>
  <c r="R245" i="6"/>
  <c r="P245" i="6"/>
  <c r="BI240" i="6"/>
  <c r="BH240" i="6"/>
  <c r="BG240" i="6"/>
  <c r="BF240" i="6"/>
  <c r="T240" i="6"/>
  <c r="R240" i="6"/>
  <c r="P240" i="6"/>
  <c r="BI231" i="6"/>
  <c r="BH231" i="6"/>
  <c r="BG231" i="6"/>
  <c r="BF231" i="6"/>
  <c r="T231" i="6"/>
  <c r="R231" i="6"/>
  <c r="P231" i="6"/>
  <c r="BI222" i="6"/>
  <c r="BH222" i="6"/>
  <c r="BG222" i="6"/>
  <c r="BF222" i="6"/>
  <c r="T222" i="6"/>
  <c r="R222" i="6"/>
  <c r="P222" i="6"/>
  <c r="BI216" i="6"/>
  <c r="BH216" i="6"/>
  <c r="BG216" i="6"/>
  <c r="BF216" i="6"/>
  <c r="T216" i="6"/>
  <c r="R216" i="6"/>
  <c r="P216" i="6"/>
  <c r="BI210" i="6"/>
  <c r="BH210" i="6"/>
  <c r="BG210" i="6"/>
  <c r="BF210" i="6"/>
  <c r="T210" i="6"/>
  <c r="R210" i="6"/>
  <c r="P210" i="6"/>
  <c r="BI208" i="6"/>
  <c r="BH208" i="6"/>
  <c r="BG208" i="6"/>
  <c r="BF208" i="6"/>
  <c r="T208" i="6"/>
  <c r="R208" i="6"/>
  <c r="P208" i="6"/>
  <c r="BI200" i="6"/>
  <c r="BH200" i="6"/>
  <c r="BG200" i="6"/>
  <c r="BF200" i="6"/>
  <c r="T200" i="6"/>
  <c r="R200" i="6"/>
  <c r="P200" i="6"/>
  <c r="BI195" i="6"/>
  <c r="BH195" i="6"/>
  <c r="BG195" i="6"/>
  <c r="BF195" i="6"/>
  <c r="T195" i="6"/>
  <c r="R195" i="6"/>
  <c r="P195" i="6"/>
  <c r="BI189" i="6"/>
  <c r="BH189" i="6"/>
  <c r="BG189" i="6"/>
  <c r="BF189" i="6"/>
  <c r="T189" i="6"/>
  <c r="R189" i="6"/>
  <c r="P189" i="6"/>
  <c r="BI183" i="6"/>
  <c r="BH183" i="6"/>
  <c r="BG183" i="6"/>
  <c r="BF183" i="6"/>
  <c r="T183" i="6"/>
  <c r="R183" i="6"/>
  <c r="P183" i="6"/>
  <c r="BI177" i="6"/>
  <c r="BH177" i="6"/>
  <c r="BG177" i="6"/>
  <c r="BF177" i="6"/>
  <c r="T177" i="6"/>
  <c r="R177" i="6"/>
  <c r="P177" i="6"/>
  <c r="BI171" i="6"/>
  <c r="BH171" i="6"/>
  <c r="BG171" i="6"/>
  <c r="BF171" i="6"/>
  <c r="T171" i="6"/>
  <c r="R171" i="6"/>
  <c r="P171" i="6"/>
  <c r="BI165" i="6"/>
  <c r="BH165" i="6"/>
  <c r="BG165" i="6"/>
  <c r="BF165" i="6"/>
  <c r="T165" i="6"/>
  <c r="R165" i="6"/>
  <c r="P165" i="6"/>
  <c r="BI161" i="6"/>
  <c r="BH161" i="6"/>
  <c r="BG161" i="6"/>
  <c r="BF161" i="6"/>
  <c r="T161" i="6"/>
  <c r="R161" i="6"/>
  <c r="P161" i="6"/>
  <c r="BI156" i="6"/>
  <c r="BH156" i="6"/>
  <c r="BG156" i="6"/>
  <c r="BF156" i="6"/>
  <c r="T156" i="6"/>
  <c r="R156" i="6"/>
  <c r="P156" i="6"/>
  <c r="BI151" i="6"/>
  <c r="BH151" i="6"/>
  <c r="BG151" i="6"/>
  <c r="BF151" i="6"/>
  <c r="T151" i="6"/>
  <c r="R151" i="6"/>
  <c r="P151" i="6"/>
  <c r="BI148" i="6"/>
  <c r="BH148" i="6"/>
  <c r="BG148" i="6"/>
  <c r="BF148" i="6"/>
  <c r="T148" i="6"/>
  <c r="R148" i="6"/>
  <c r="P148" i="6"/>
  <c r="BI143" i="6"/>
  <c r="BH143" i="6"/>
  <c r="BG143" i="6"/>
  <c r="BF143" i="6"/>
  <c r="T143" i="6"/>
  <c r="R143" i="6"/>
  <c r="P143" i="6"/>
  <c r="BI140" i="6"/>
  <c r="BH140" i="6"/>
  <c r="BG140" i="6"/>
  <c r="BF140" i="6"/>
  <c r="T140" i="6"/>
  <c r="R140" i="6"/>
  <c r="P140" i="6"/>
  <c r="BI131" i="6"/>
  <c r="BH131" i="6"/>
  <c r="BG131" i="6"/>
  <c r="BF131" i="6"/>
  <c r="T131" i="6"/>
  <c r="R131" i="6"/>
  <c r="P131" i="6"/>
  <c r="BI125" i="6"/>
  <c r="BH125" i="6"/>
  <c r="BG125" i="6"/>
  <c r="BF125" i="6"/>
  <c r="T125" i="6"/>
  <c r="R125" i="6"/>
  <c r="P125" i="6"/>
  <c r="BI118" i="6"/>
  <c r="BH118" i="6"/>
  <c r="BG118" i="6"/>
  <c r="BF118" i="6"/>
  <c r="T118" i="6"/>
  <c r="R118" i="6"/>
  <c r="P118" i="6"/>
  <c r="BI112" i="6"/>
  <c r="BH112" i="6"/>
  <c r="BG112" i="6"/>
  <c r="BF112" i="6"/>
  <c r="T112" i="6"/>
  <c r="R112" i="6"/>
  <c r="P112" i="6"/>
  <c r="BI106" i="6"/>
  <c r="BH106" i="6"/>
  <c r="BG106" i="6"/>
  <c r="BF106" i="6"/>
  <c r="T106" i="6"/>
  <c r="R106" i="6"/>
  <c r="P106" i="6"/>
  <c r="BI101" i="6"/>
  <c r="BH101" i="6"/>
  <c r="BG101" i="6"/>
  <c r="BF101" i="6"/>
  <c r="T101" i="6"/>
  <c r="R101" i="6"/>
  <c r="P101" i="6"/>
  <c r="J95" i="6"/>
  <c r="J94" i="6"/>
  <c r="F94" i="6"/>
  <c r="F92" i="6"/>
  <c r="E90" i="6"/>
  <c r="J59" i="6"/>
  <c r="J58" i="6"/>
  <c r="F58" i="6"/>
  <c r="F56" i="6"/>
  <c r="E54" i="6"/>
  <c r="J20" i="6"/>
  <c r="E20" i="6"/>
  <c r="F95" i="6"/>
  <c r="J19" i="6"/>
  <c r="J14" i="6"/>
  <c r="J92" i="6" s="1"/>
  <c r="E7" i="6"/>
  <c r="E86" i="6" s="1"/>
  <c r="J41" i="5"/>
  <c r="J40" i="5"/>
  <c r="AY62" i="1"/>
  <c r="J39" i="5"/>
  <c r="AX62" i="1"/>
  <c r="BI96" i="5"/>
  <c r="BH96" i="5"/>
  <c r="BG96" i="5"/>
  <c r="BF96" i="5"/>
  <c r="T96" i="5"/>
  <c r="T95" i="5"/>
  <c r="T94" i="5" s="1"/>
  <c r="T93" i="5" s="1"/>
  <c r="R96" i="5"/>
  <c r="R95" i="5"/>
  <c r="R94" i="5" s="1"/>
  <c r="R93" i="5" s="1"/>
  <c r="P96" i="5"/>
  <c r="P95" i="5"/>
  <c r="P94" i="5" s="1"/>
  <c r="P93" i="5" s="1"/>
  <c r="AU62" i="1" s="1"/>
  <c r="J90" i="5"/>
  <c r="J89" i="5"/>
  <c r="F89" i="5"/>
  <c r="F87" i="5"/>
  <c r="E85" i="5"/>
  <c r="J63" i="5"/>
  <c r="J62" i="5"/>
  <c r="F62" i="5"/>
  <c r="F60" i="5"/>
  <c r="E58" i="5"/>
  <c r="J22" i="5"/>
  <c r="E22" i="5"/>
  <c r="F90" i="5"/>
  <c r="J21" i="5"/>
  <c r="J16" i="5"/>
  <c r="J60" i="5" s="1"/>
  <c r="E7" i="5"/>
  <c r="E79" i="5" s="1"/>
  <c r="J41" i="4"/>
  <c r="J40" i="4"/>
  <c r="AY61" i="1"/>
  <c r="J39" i="4"/>
  <c r="AX61" i="1"/>
  <c r="BI129" i="4"/>
  <c r="BH129" i="4"/>
  <c r="BG129" i="4"/>
  <c r="BF129" i="4"/>
  <c r="T129" i="4"/>
  <c r="T128" i="4"/>
  <c r="R129" i="4"/>
  <c r="R128" i="4"/>
  <c r="P129" i="4"/>
  <c r="P128" i="4"/>
  <c r="BI123" i="4"/>
  <c r="BH123" i="4"/>
  <c r="BG123" i="4"/>
  <c r="BF123" i="4"/>
  <c r="T123" i="4"/>
  <c r="R123" i="4"/>
  <c r="P123" i="4"/>
  <c r="BI117" i="4"/>
  <c r="BH117" i="4"/>
  <c r="BG117" i="4"/>
  <c r="BF117" i="4"/>
  <c r="T117" i="4"/>
  <c r="R117" i="4"/>
  <c r="P117" i="4"/>
  <c r="BI111" i="4"/>
  <c r="BH111" i="4"/>
  <c r="BG111" i="4"/>
  <c r="BF111" i="4"/>
  <c r="T111" i="4"/>
  <c r="R111" i="4"/>
  <c r="P111" i="4"/>
  <c r="BI107" i="4"/>
  <c r="BH107" i="4"/>
  <c r="BG107" i="4"/>
  <c r="BF107" i="4"/>
  <c r="T107" i="4"/>
  <c r="R107" i="4"/>
  <c r="P107" i="4"/>
  <c r="BI102" i="4"/>
  <c r="BH102" i="4"/>
  <c r="BG102" i="4"/>
  <c r="BF102" i="4"/>
  <c r="T102" i="4"/>
  <c r="R102" i="4"/>
  <c r="P102" i="4"/>
  <c r="BI97" i="4"/>
  <c r="BH97" i="4"/>
  <c r="BG97" i="4"/>
  <c r="BF97" i="4"/>
  <c r="T97" i="4"/>
  <c r="R97" i="4"/>
  <c r="P97" i="4"/>
  <c r="J91" i="4"/>
  <c r="J90" i="4"/>
  <c r="F90" i="4"/>
  <c r="F88" i="4"/>
  <c r="E86" i="4"/>
  <c r="J63" i="4"/>
  <c r="J62" i="4"/>
  <c r="F62" i="4"/>
  <c r="F60" i="4"/>
  <c r="E58" i="4"/>
  <c r="J22" i="4"/>
  <c r="E22" i="4"/>
  <c r="F91" i="4" s="1"/>
  <c r="J21" i="4"/>
  <c r="J16" i="4"/>
  <c r="J88" i="4"/>
  <c r="E7" i="4"/>
  <c r="E80" i="4" s="1"/>
  <c r="J41" i="3"/>
  <c r="J40" i="3"/>
  <c r="AY59" i="1" s="1"/>
  <c r="J39" i="3"/>
  <c r="AX59" i="1"/>
  <c r="BI290" i="3"/>
  <c r="BH290" i="3"/>
  <c r="BG290" i="3"/>
  <c r="BF290" i="3"/>
  <c r="T290" i="3"/>
  <c r="T289" i="3" s="1"/>
  <c r="R290" i="3"/>
  <c r="R289" i="3"/>
  <c r="P290" i="3"/>
  <c r="P289" i="3" s="1"/>
  <c r="BI284" i="3"/>
  <c r="BH284" i="3"/>
  <c r="BG284" i="3"/>
  <c r="BF284" i="3"/>
  <c r="T284" i="3"/>
  <c r="R284" i="3"/>
  <c r="P284" i="3"/>
  <c r="BI279" i="3"/>
  <c r="BH279" i="3"/>
  <c r="BG279" i="3"/>
  <c r="BF279" i="3"/>
  <c r="T279" i="3"/>
  <c r="R279" i="3"/>
  <c r="P279" i="3"/>
  <c r="BI274" i="3"/>
  <c r="BH274" i="3"/>
  <c r="BG274" i="3"/>
  <c r="BF274" i="3"/>
  <c r="T274" i="3"/>
  <c r="R274" i="3"/>
  <c r="P274" i="3"/>
  <c r="BI268" i="3"/>
  <c r="BH268" i="3"/>
  <c r="BG268" i="3"/>
  <c r="BF268" i="3"/>
  <c r="T268" i="3"/>
  <c r="R268" i="3"/>
  <c r="P268" i="3"/>
  <c r="BI263" i="3"/>
  <c r="BH263" i="3"/>
  <c r="BG263" i="3"/>
  <c r="BF263" i="3"/>
  <c r="T263" i="3"/>
  <c r="R263" i="3"/>
  <c r="P263" i="3"/>
  <c r="BI258" i="3"/>
  <c r="BH258" i="3"/>
  <c r="BG258" i="3"/>
  <c r="BF258" i="3"/>
  <c r="T258" i="3"/>
  <c r="R258" i="3"/>
  <c r="P258" i="3"/>
  <c r="BI252" i="3"/>
  <c r="BH252" i="3"/>
  <c r="BG252" i="3"/>
  <c r="BF252" i="3"/>
  <c r="T252" i="3"/>
  <c r="R252" i="3"/>
  <c r="P252" i="3"/>
  <c r="BI244" i="3"/>
  <c r="BH244" i="3"/>
  <c r="BG244" i="3"/>
  <c r="BF244" i="3"/>
  <c r="T244" i="3"/>
  <c r="R244" i="3"/>
  <c r="P244" i="3"/>
  <c r="BI238" i="3"/>
  <c r="BH238" i="3"/>
  <c r="BG238" i="3"/>
  <c r="BF238" i="3"/>
  <c r="T238" i="3"/>
  <c r="R238" i="3"/>
  <c r="P238" i="3"/>
  <c r="BI230" i="3"/>
  <c r="BH230" i="3"/>
  <c r="BG230" i="3"/>
  <c r="BF230" i="3"/>
  <c r="T230" i="3"/>
  <c r="R230" i="3"/>
  <c r="P230" i="3"/>
  <c r="BI224" i="3"/>
  <c r="BH224" i="3"/>
  <c r="BG224" i="3"/>
  <c r="BF224" i="3"/>
  <c r="T224" i="3"/>
  <c r="R224" i="3"/>
  <c r="P224" i="3"/>
  <c r="BI219" i="3"/>
  <c r="BH219" i="3"/>
  <c r="BG219" i="3"/>
  <c r="BF219" i="3"/>
  <c r="T219" i="3"/>
  <c r="R219" i="3"/>
  <c r="P219" i="3"/>
  <c r="BI214" i="3"/>
  <c r="BH214" i="3"/>
  <c r="BG214" i="3"/>
  <c r="BF214" i="3"/>
  <c r="T214" i="3"/>
  <c r="R214" i="3"/>
  <c r="P214" i="3"/>
  <c r="BI206" i="3"/>
  <c r="BH206" i="3"/>
  <c r="BG206" i="3"/>
  <c r="BF206" i="3"/>
  <c r="T206" i="3"/>
  <c r="R206" i="3"/>
  <c r="P206" i="3"/>
  <c r="BI199" i="3"/>
  <c r="BH199" i="3"/>
  <c r="BG199" i="3"/>
  <c r="BF199" i="3"/>
  <c r="T199" i="3"/>
  <c r="R199" i="3"/>
  <c r="P199" i="3"/>
  <c r="BI193" i="3"/>
  <c r="BH193" i="3"/>
  <c r="BG193" i="3"/>
  <c r="BF193" i="3"/>
  <c r="T193" i="3"/>
  <c r="R193" i="3"/>
  <c r="P193" i="3"/>
  <c r="BI185" i="3"/>
  <c r="BH185" i="3"/>
  <c r="BG185" i="3"/>
  <c r="BF185" i="3"/>
  <c r="T185" i="3"/>
  <c r="R185" i="3"/>
  <c r="P185" i="3"/>
  <c r="BI177" i="3"/>
  <c r="BH177" i="3"/>
  <c r="BG177" i="3"/>
  <c r="BF177" i="3"/>
  <c r="T177" i="3"/>
  <c r="R177" i="3"/>
  <c r="P177" i="3"/>
  <c r="BI170" i="3"/>
  <c r="BH170" i="3"/>
  <c r="BG170" i="3"/>
  <c r="BF170" i="3"/>
  <c r="T170" i="3"/>
  <c r="R170" i="3"/>
  <c r="P170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4" i="3"/>
  <c r="BH154" i="3"/>
  <c r="BG154" i="3"/>
  <c r="BF154" i="3"/>
  <c r="T154" i="3"/>
  <c r="R154" i="3"/>
  <c r="P154" i="3"/>
  <c r="BI146" i="3"/>
  <c r="BH146" i="3"/>
  <c r="BG146" i="3"/>
  <c r="BF146" i="3"/>
  <c r="T146" i="3"/>
  <c r="R146" i="3"/>
  <c r="P146" i="3"/>
  <c r="BI142" i="3"/>
  <c r="BH142" i="3"/>
  <c r="BG142" i="3"/>
  <c r="BF142" i="3"/>
  <c r="T142" i="3"/>
  <c r="R142" i="3"/>
  <c r="P142" i="3"/>
  <c r="BI136" i="3"/>
  <c r="BH136" i="3"/>
  <c r="BG136" i="3"/>
  <c r="BF136" i="3"/>
  <c r="T136" i="3"/>
  <c r="R136" i="3"/>
  <c r="P136" i="3"/>
  <c r="BI130" i="3"/>
  <c r="BH130" i="3"/>
  <c r="BG130" i="3"/>
  <c r="BF130" i="3"/>
  <c r="T130" i="3"/>
  <c r="R130" i="3"/>
  <c r="P130" i="3"/>
  <c r="BI124" i="3"/>
  <c r="BH124" i="3"/>
  <c r="BG124" i="3"/>
  <c r="BF124" i="3"/>
  <c r="T124" i="3"/>
  <c r="R124" i="3"/>
  <c r="P124" i="3"/>
  <c r="BI117" i="3"/>
  <c r="BH117" i="3"/>
  <c r="BG117" i="3"/>
  <c r="BF117" i="3"/>
  <c r="T117" i="3"/>
  <c r="R117" i="3"/>
  <c r="P117" i="3"/>
  <c r="BI111" i="3"/>
  <c r="BH111" i="3"/>
  <c r="BG111" i="3"/>
  <c r="BF111" i="3"/>
  <c r="T111" i="3"/>
  <c r="R111" i="3"/>
  <c r="P111" i="3"/>
  <c r="BI106" i="3"/>
  <c r="BH106" i="3"/>
  <c r="BG106" i="3"/>
  <c r="BF106" i="3"/>
  <c r="T106" i="3"/>
  <c r="R106" i="3"/>
  <c r="P106" i="3"/>
  <c r="BI100" i="3"/>
  <c r="BH100" i="3"/>
  <c r="BG100" i="3"/>
  <c r="BF100" i="3"/>
  <c r="T100" i="3"/>
  <c r="R100" i="3"/>
  <c r="P100" i="3"/>
  <c r="J94" i="3"/>
  <c r="J93" i="3"/>
  <c r="F93" i="3"/>
  <c r="F91" i="3"/>
  <c r="E89" i="3"/>
  <c r="J63" i="3"/>
  <c r="J62" i="3"/>
  <c r="F62" i="3"/>
  <c r="F60" i="3"/>
  <c r="E58" i="3"/>
  <c r="J22" i="3"/>
  <c r="E22" i="3"/>
  <c r="F63" i="3"/>
  <c r="J21" i="3"/>
  <c r="J16" i="3"/>
  <c r="J91" i="3" s="1"/>
  <c r="E7" i="3"/>
  <c r="E52" i="3"/>
  <c r="J41" i="2"/>
  <c r="J40" i="2"/>
  <c r="AY57" i="1"/>
  <c r="J39" i="2"/>
  <c r="AX57" i="1" s="1"/>
  <c r="BI455" i="2"/>
  <c r="BH455" i="2"/>
  <c r="BG455" i="2"/>
  <c r="BF455" i="2"/>
  <c r="T455" i="2"/>
  <c r="T454" i="2"/>
  <c r="R455" i="2"/>
  <c r="R454" i="2" s="1"/>
  <c r="P455" i="2"/>
  <c r="P454" i="2"/>
  <c r="BI449" i="2"/>
  <c r="BH449" i="2"/>
  <c r="BG449" i="2"/>
  <c r="BF449" i="2"/>
  <c r="T449" i="2"/>
  <c r="R449" i="2"/>
  <c r="P449" i="2"/>
  <c r="BI444" i="2"/>
  <c r="BH444" i="2"/>
  <c r="BG444" i="2"/>
  <c r="BF444" i="2"/>
  <c r="T444" i="2"/>
  <c r="R444" i="2"/>
  <c r="P444" i="2"/>
  <c r="BI439" i="2"/>
  <c r="BH439" i="2"/>
  <c r="BG439" i="2"/>
  <c r="BF439" i="2"/>
  <c r="T439" i="2"/>
  <c r="R439" i="2"/>
  <c r="P439" i="2"/>
  <c r="BI433" i="2"/>
  <c r="BH433" i="2"/>
  <c r="BG433" i="2"/>
  <c r="BF433" i="2"/>
  <c r="T433" i="2"/>
  <c r="R433" i="2"/>
  <c r="P433" i="2"/>
  <c r="BI428" i="2"/>
  <c r="BH428" i="2"/>
  <c r="BG428" i="2"/>
  <c r="BF428" i="2"/>
  <c r="T428" i="2"/>
  <c r="R428" i="2"/>
  <c r="P428" i="2"/>
  <c r="BI421" i="2"/>
  <c r="BH421" i="2"/>
  <c r="BG421" i="2"/>
  <c r="BF421" i="2"/>
  <c r="T421" i="2"/>
  <c r="R421" i="2"/>
  <c r="P421" i="2"/>
  <c r="BI414" i="2"/>
  <c r="BH414" i="2"/>
  <c r="BG414" i="2"/>
  <c r="BF414" i="2"/>
  <c r="T414" i="2"/>
  <c r="R414" i="2"/>
  <c r="P414" i="2"/>
  <c r="BI406" i="2"/>
  <c r="BH406" i="2"/>
  <c r="BG406" i="2"/>
  <c r="BF406" i="2"/>
  <c r="T406" i="2"/>
  <c r="R406" i="2"/>
  <c r="P406" i="2"/>
  <c r="BI398" i="2"/>
  <c r="BH398" i="2"/>
  <c r="BG398" i="2"/>
  <c r="BF398" i="2"/>
  <c r="T398" i="2"/>
  <c r="R398" i="2"/>
  <c r="P398" i="2"/>
  <c r="BI394" i="2"/>
  <c r="BH394" i="2"/>
  <c r="BG394" i="2"/>
  <c r="BF394" i="2"/>
  <c r="T394" i="2"/>
  <c r="R394" i="2"/>
  <c r="P394" i="2"/>
  <c r="BI390" i="2"/>
  <c r="BH390" i="2"/>
  <c r="BG390" i="2"/>
  <c r="BF390" i="2"/>
  <c r="T390" i="2"/>
  <c r="R390" i="2"/>
  <c r="P390" i="2"/>
  <c r="BI384" i="2"/>
  <c r="BH384" i="2"/>
  <c r="BG384" i="2"/>
  <c r="BF384" i="2"/>
  <c r="T384" i="2"/>
  <c r="R384" i="2"/>
  <c r="P384" i="2"/>
  <c r="BI377" i="2"/>
  <c r="BH377" i="2"/>
  <c r="BG377" i="2"/>
  <c r="BF377" i="2"/>
  <c r="T377" i="2"/>
  <c r="R377" i="2"/>
  <c r="P377" i="2"/>
  <c r="BI368" i="2"/>
  <c r="BH368" i="2"/>
  <c r="BG368" i="2"/>
  <c r="BF368" i="2"/>
  <c r="T368" i="2"/>
  <c r="R368" i="2"/>
  <c r="P368" i="2"/>
  <c r="BI362" i="2"/>
  <c r="BH362" i="2"/>
  <c r="BG362" i="2"/>
  <c r="BF362" i="2"/>
  <c r="T362" i="2"/>
  <c r="R362" i="2"/>
  <c r="P362" i="2"/>
  <c r="BI358" i="2"/>
  <c r="BH358" i="2"/>
  <c r="BG358" i="2"/>
  <c r="BF358" i="2"/>
  <c r="T358" i="2"/>
  <c r="R358" i="2"/>
  <c r="P358" i="2"/>
  <c r="BI353" i="2"/>
  <c r="BH353" i="2"/>
  <c r="BG353" i="2"/>
  <c r="BF353" i="2"/>
  <c r="T353" i="2"/>
  <c r="R353" i="2"/>
  <c r="P353" i="2"/>
  <c r="BI349" i="2"/>
  <c r="BH349" i="2"/>
  <c r="BG349" i="2"/>
  <c r="BF349" i="2"/>
  <c r="T349" i="2"/>
  <c r="R349" i="2"/>
  <c r="P349" i="2"/>
  <c r="BI345" i="2"/>
  <c r="BH345" i="2"/>
  <c r="BG345" i="2"/>
  <c r="BF345" i="2"/>
  <c r="T345" i="2"/>
  <c r="R345" i="2"/>
  <c r="P345" i="2"/>
  <c r="BI341" i="2"/>
  <c r="BH341" i="2"/>
  <c r="BG341" i="2"/>
  <c r="BF341" i="2"/>
  <c r="T341" i="2"/>
  <c r="R341" i="2"/>
  <c r="P341" i="2"/>
  <c r="BI337" i="2"/>
  <c r="BH337" i="2"/>
  <c r="BG337" i="2"/>
  <c r="BF337" i="2"/>
  <c r="T337" i="2"/>
  <c r="R337" i="2"/>
  <c r="P337" i="2"/>
  <c r="BI331" i="2"/>
  <c r="BH331" i="2"/>
  <c r="BG331" i="2"/>
  <c r="BF331" i="2"/>
  <c r="T331" i="2"/>
  <c r="R331" i="2"/>
  <c r="P331" i="2"/>
  <c r="BI326" i="2"/>
  <c r="BH326" i="2"/>
  <c r="BG326" i="2"/>
  <c r="BF326" i="2"/>
  <c r="T326" i="2"/>
  <c r="R326" i="2"/>
  <c r="P326" i="2"/>
  <c r="BI322" i="2"/>
  <c r="BH322" i="2"/>
  <c r="BG322" i="2"/>
  <c r="BF322" i="2"/>
  <c r="T322" i="2"/>
  <c r="R322" i="2"/>
  <c r="P322" i="2"/>
  <c r="BI315" i="2"/>
  <c r="BH315" i="2"/>
  <c r="BG315" i="2"/>
  <c r="BF315" i="2"/>
  <c r="T315" i="2"/>
  <c r="R315" i="2"/>
  <c r="P315" i="2"/>
  <c r="BI309" i="2"/>
  <c r="BH309" i="2"/>
  <c r="BG309" i="2"/>
  <c r="BF309" i="2"/>
  <c r="T309" i="2"/>
  <c r="R309" i="2"/>
  <c r="P309" i="2"/>
  <c r="BI304" i="2"/>
  <c r="BH304" i="2"/>
  <c r="BG304" i="2"/>
  <c r="BF304" i="2"/>
  <c r="T304" i="2"/>
  <c r="R304" i="2"/>
  <c r="P304" i="2"/>
  <c r="BI299" i="2"/>
  <c r="BH299" i="2"/>
  <c r="BG299" i="2"/>
  <c r="BF299" i="2"/>
  <c r="T299" i="2"/>
  <c r="R299" i="2"/>
  <c r="P299" i="2"/>
  <c r="BI294" i="2"/>
  <c r="BH294" i="2"/>
  <c r="BG294" i="2"/>
  <c r="BF294" i="2"/>
  <c r="T294" i="2"/>
  <c r="R294" i="2"/>
  <c r="P294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80" i="2"/>
  <c r="BH280" i="2"/>
  <c r="BG280" i="2"/>
  <c r="BF280" i="2"/>
  <c r="T280" i="2"/>
  <c r="R280" i="2"/>
  <c r="P280" i="2"/>
  <c r="BI276" i="2"/>
  <c r="BH276" i="2"/>
  <c r="BG276" i="2"/>
  <c r="BF276" i="2"/>
  <c r="T276" i="2"/>
  <c r="R276" i="2"/>
  <c r="P276" i="2"/>
  <c r="BI269" i="2"/>
  <c r="BH269" i="2"/>
  <c r="BG269" i="2"/>
  <c r="BF269" i="2"/>
  <c r="T269" i="2"/>
  <c r="R269" i="2"/>
  <c r="P269" i="2"/>
  <c r="BI263" i="2"/>
  <c r="BH263" i="2"/>
  <c r="BG263" i="2"/>
  <c r="BF263" i="2"/>
  <c r="T263" i="2"/>
  <c r="R263" i="2"/>
  <c r="P263" i="2"/>
  <c r="BI256" i="2"/>
  <c r="BH256" i="2"/>
  <c r="BG256" i="2"/>
  <c r="BF256" i="2"/>
  <c r="T256" i="2"/>
  <c r="T255" i="2" s="1"/>
  <c r="R256" i="2"/>
  <c r="R255" i="2"/>
  <c r="P256" i="2"/>
  <c r="P255" i="2" s="1"/>
  <c r="BI249" i="2"/>
  <c r="BH249" i="2"/>
  <c r="BG249" i="2"/>
  <c r="BF249" i="2"/>
  <c r="T249" i="2"/>
  <c r="R249" i="2"/>
  <c r="P249" i="2"/>
  <c r="BI243" i="2"/>
  <c r="BH243" i="2"/>
  <c r="BG243" i="2"/>
  <c r="BF243" i="2"/>
  <c r="T243" i="2"/>
  <c r="R243" i="2"/>
  <c r="P243" i="2"/>
  <c r="BI237" i="2"/>
  <c r="BH237" i="2"/>
  <c r="BG237" i="2"/>
  <c r="BF237" i="2"/>
  <c r="T237" i="2"/>
  <c r="R237" i="2"/>
  <c r="P237" i="2"/>
  <c r="BI231" i="2"/>
  <c r="BH231" i="2"/>
  <c r="BG231" i="2"/>
  <c r="BF231" i="2"/>
  <c r="T231" i="2"/>
  <c r="R231" i="2"/>
  <c r="P231" i="2"/>
  <c r="BI225" i="2"/>
  <c r="BH225" i="2"/>
  <c r="BG225" i="2"/>
  <c r="BF225" i="2"/>
  <c r="T225" i="2"/>
  <c r="R225" i="2"/>
  <c r="P225" i="2"/>
  <c r="BI219" i="2"/>
  <c r="BH219" i="2"/>
  <c r="BG219" i="2"/>
  <c r="BF219" i="2"/>
  <c r="T219" i="2"/>
  <c r="R219" i="2"/>
  <c r="P219" i="2"/>
  <c r="BI213" i="2"/>
  <c r="BH213" i="2"/>
  <c r="BG213" i="2"/>
  <c r="BF213" i="2"/>
  <c r="T213" i="2"/>
  <c r="R213" i="2"/>
  <c r="P213" i="2"/>
  <c r="BI207" i="2"/>
  <c r="BH207" i="2"/>
  <c r="BG207" i="2"/>
  <c r="BF207" i="2"/>
  <c r="T207" i="2"/>
  <c r="R207" i="2"/>
  <c r="P207" i="2"/>
  <c r="BI201" i="2"/>
  <c r="BH201" i="2"/>
  <c r="BG201" i="2"/>
  <c r="BF201" i="2"/>
  <c r="T201" i="2"/>
  <c r="R201" i="2"/>
  <c r="P201" i="2"/>
  <c r="BI195" i="2"/>
  <c r="BH195" i="2"/>
  <c r="BG195" i="2"/>
  <c r="BF195" i="2"/>
  <c r="T195" i="2"/>
  <c r="R195" i="2"/>
  <c r="P195" i="2"/>
  <c r="BI188" i="2"/>
  <c r="BH188" i="2"/>
  <c r="BG188" i="2"/>
  <c r="BF188" i="2"/>
  <c r="T188" i="2"/>
  <c r="T187" i="2"/>
  <c r="R188" i="2"/>
  <c r="R187" i="2"/>
  <c r="P188" i="2"/>
  <c r="P187" i="2"/>
  <c r="BI181" i="2"/>
  <c r="BH181" i="2"/>
  <c r="BG181" i="2"/>
  <c r="BF181" i="2"/>
  <c r="T181" i="2"/>
  <c r="T180" i="2"/>
  <c r="R181" i="2"/>
  <c r="R180" i="2" s="1"/>
  <c r="P181" i="2"/>
  <c r="P180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4" i="2"/>
  <c r="BH164" i="2"/>
  <c r="BG164" i="2"/>
  <c r="BF164" i="2"/>
  <c r="T164" i="2"/>
  <c r="R164" i="2"/>
  <c r="P164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48" i="2"/>
  <c r="BH148" i="2"/>
  <c r="BG148" i="2"/>
  <c r="BF148" i="2"/>
  <c r="T148" i="2"/>
  <c r="R148" i="2"/>
  <c r="P148" i="2"/>
  <c r="BI140" i="2"/>
  <c r="BH140" i="2"/>
  <c r="BG140" i="2"/>
  <c r="BF140" i="2"/>
  <c r="T140" i="2"/>
  <c r="R140" i="2"/>
  <c r="P140" i="2"/>
  <c r="BI135" i="2"/>
  <c r="BH135" i="2"/>
  <c r="BG135" i="2"/>
  <c r="BF135" i="2"/>
  <c r="T135" i="2"/>
  <c r="R135" i="2"/>
  <c r="P135" i="2"/>
  <c r="BI129" i="2"/>
  <c r="BH129" i="2"/>
  <c r="BG129" i="2"/>
  <c r="BF129" i="2"/>
  <c r="T129" i="2"/>
  <c r="R129" i="2"/>
  <c r="P129" i="2"/>
  <c r="BI123" i="2"/>
  <c r="BH123" i="2"/>
  <c r="BG123" i="2"/>
  <c r="BF123" i="2"/>
  <c r="T123" i="2"/>
  <c r="R123" i="2"/>
  <c r="P123" i="2"/>
  <c r="BI116" i="2"/>
  <c r="BH116" i="2"/>
  <c r="BG116" i="2"/>
  <c r="BF116" i="2"/>
  <c r="T116" i="2"/>
  <c r="R116" i="2"/>
  <c r="P116" i="2"/>
  <c r="BI110" i="2"/>
  <c r="BH110" i="2"/>
  <c r="BG110" i="2"/>
  <c r="BF110" i="2"/>
  <c r="T110" i="2"/>
  <c r="R110" i="2"/>
  <c r="P110" i="2"/>
  <c r="BI105" i="2"/>
  <c r="BH105" i="2"/>
  <c r="BG105" i="2"/>
  <c r="BF105" i="2"/>
  <c r="T105" i="2"/>
  <c r="R105" i="2"/>
  <c r="P105" i="2"/>
  <c r="J99" i="2"/>
  <c r="J98" i="2"/>
  <c r="F98" i="2"/>
  <c r="F96" i="2"/>
  <c r="E94" i="2"/>
  <c r="J63" i="2"/>
  <c r="J62" i="2"/>
  <c r="F62" i="2"/>
  <c r="F60" i="2"/>
  <c r="E58" i="2"/>
  <c r="J22" i="2"/>
  <c r="E22" i="2"/>
  <c r="F99" i="2"/>
  <c r="J21" i="2"/>
  <c r="J16" i="2"/>
  <c r="J60" i="2" s="1"/>
  <c r="E7" i="2"/>
  <c r="E88" i="2" s="1"/>
  <c r="L50" i="1"/>
  <c r="AM50" i="1"/>
  <c r="AM49" i="1"/>
  <c r="L49" i="1"/>
  <c r="AM47" i="1"/>
  <c r="L47" i="1"/>
  <c r="L45" i="1"/>
  <c r="L44" i="1"/>
  <c r="BK309" i="2"/>
  <c r="AS75" i="1"/>
  <c r="BK358" i="2"/>
  <c r="BK285" i="2"/>
  <c r="J174" i="2"/>
  <c r="AS63" i="1"/>
  <c r="AS56" i="1"/>
  <c r="BK280" i="2"/>
  <c r="J148" i="2"/>
  <c r="BK185" i="3"/>
  <c r="J290" i="3"/>
  <c r="J160" i="3"/>
  <c r="BK142" i="3"/>
  <c r="BK107" i="4"/>
  <c r="BK727" i="6"/>
  <c r="J638" i="6"/>
  <c r="J493" i="6"/>
  <c r="BK357" i="6"/>
  <c r="BK721" i="6"/>
  <c r="BK553" i="6"/>
  <c r="J357" i="6"/>
  <c r="J270" i="6"/>
  <c r="J717" i="6"/>
  <c r="J250" i="6"/>
  <c r="BK703" i="6"/>
  <c r="J545" i="6"/>
  <c r="BK294" i="6"/>
  <c r="J99" i="7"/>
  <c r="J266" i="8"/>
  <c r="J231" i="8"/>
  <c r="J178" i="8"/>
  <c r="J127" i="8"/>
  <c r="J269" i="8"/>
  <c r="J224" i="8"/>
  <c r="J190" i="8"/>
  <c r="J153" i="8"/>
  <c r="J128" i="8"/>
  <c r="J253" i="8"/>
  <c r="BK211" i="8"/>
  <c r="BK181" i="8"/>
  <c r="J139" i="8"/>
  <c r="BK274" i="8"/>
  <c r="BK225" i="8"/>
  <c r="J163" i="8"/>
  <c r="BK190" i="9"/>
  <c r="BK151" i="9"/>
  <c r="J91" i="9"/>
  <c r="J169" i="9"/>
  <c r="BK194" i="9"/>
  <c r="BK129" i="9"/>
  <c r="J178" i="9"/>
  <c r="BK146" i="9"/>
  <c r="J104" i="9"/>
  <c r="BK132" i="10"/>
  <c r="J114" i="10"/>
  <c r="BK92" i="11"/>
  <c r="J97" i="12"/>
  <c r="BK127" i="12"/>
  <c r="BK111" i="12"/>
  <c r="BK108" i="13"/>
  <c r="BK147" i="14"/>
  <c r="BK137" i="14"/>
  <c r="BK406" i="2"/>
  <c r="BK269" i="2"/>
  <c r="J394" i="2"/>
  <c r="J341" i="2"/>
  <c r="J225" i="2"/>
  <c r="BK368" i="2"/>
  <c r="BK195" i="2"/>
  <c r="J337" i="2"/>
  <c r="BK263" i="2"/>
  <c r="J116" i="2"/>
  <c r="J106" i="3"/>
  <c r="BK274" i="3"/>
  <c r="J111" i="3"/>
  <c r="J130" i="3"/>
  <c r="J107" i="4"/>
  <c r="J721" i="6"/>
  <c r="J603" i="6"/>
  <c r="BK479" i="6"/>
  <c r="BK300" i="6"/>
  <c r="BK732" i="6"/>
  <c r="J561" i="6"/>
  <c r="J466" i="6"/>
  <c r="BK307" i="6"/>
  <c r="BK143" i="6"/>
  <c r="BK575" i="6"/>
  <c r="BK466" i="6"/>
  <c r="J380" i="6"/>
  <c r="BK280" i="6"/>
  <c r="J177" i="6"/>
  <c r="J571" i="6"/>
  <c r="J441" i="6"/>
  <c r="BK322" i="6"/>
  <c r="BK118" i="6"/>
  <c r="J95" i="7"/>
  <c r="J257" i="8"/>
  <c r="J208" i="8"/>
  <c r="BK141" i="8"/>
  <c r="BK109" i="8"/>
  <c r="J236" i="8"/>
  <c r="J207" i="8"/>
  <c r="BK163" i="8"/>
  <c r="BK129" i="8"/>
  <c r="J277" i="8"/>
  <c r="J241" i="8"/>
  <c r="J206" i="8"/>
  <c r="J161" i="8"/>
  <c r="BK112" i="8"/>
  <c r="BK269" i="8"/>
  <c r="J223" i="8"/>
  <c r="J151" i="8"/>
  <c r="J167" i="9"/>
  <c r="J95" i="9"/>
  <c r="J158" i="9"/>
  <c r="BK91" i="9"/>
  <c r="J157" i="9"/>
  <c r="BK183" i="9"/>
  <c r="J135" i="9"/>
  <c r="J139" i="10"/>
  <c r="J152" i="10"/>
  <c r="BK98" i="11"/>
  <c r="J91" i="12"/>
  <c r="BK136" i="12"/>
  <c r="BK113" i="12"/>
  <c r="BK104" i="13"/>
  <c r="J147" i="14"/>
  <c r="J140" i="2"/>
  <c r="BK326" i="2"/>
  <c r="AS69" i="1"/>
  <c r="J285" i="2"/>
  <c r="J154" i="2"/>
  <c r="BK206" i="3"/>
  <c r="BK279" i="3"/>
  <c r="J284" i="3"/>
  <c r="J124" i="3"/>
  <c r="F40" i="5"/>
  <c r="BC62" i="1"/>
  <c r="BK431" i="6"/>
  <c r="BK151" i="6"/>
  <c r="J680" i="6"/>
  <c r="BK545" i="6"/>
  <c r="BK395" i="6"/>
  <c r="BK245" i="6"/>
  <c r="BK712" i="6"/>
  <c r="BK501" i="6"/>
  <c r="BK384" i="6"/>
  <c r="BK286" i="6"/>
  <c r="J189" i="6"/>
  <c r="BK585" i="6"/>
  <c r="BK446" i="6"/>
  <c r="J254" i="6"/>
  <c r="J97" i="7"/>
  <c r="J260" i="8"/>
  <c r="J219" i="8"/>
  <c r="J158" i="8"/>
  <c r="BK107" i="8"/>
  <c r="J248" i="8"/>
  <c r="J212" i="8"/>
  <c r="J174" i="8"/>
  <c r="BK138" i="8"/>
  <c r="BK276" i="8"/>
  <c r="BK233" i="8"/>
  <c r="BK205" i="8"/>
  <c r="J165" i="8"/>
  <c r="BK131" i="8"/>
  <c r="BK267" i="8"/>
  <c r="J213" i="8"/>
  <c r="BK152" i="8"/>
  <c r="J91" i="8"/>
  <c r="J155" i="9"/>
  <c r="BK94" i="9"/>
  <c r="BK163" i="9"/>
  <c r="BK107" i="9"/>
  <c r="BK168" i="9"/>
  <c r="BK110" i="9"/>
  <c r="J172" i="9"/>
  <c r="J125" i="9"/>
  <c r="BK152" i="10"/>
  <c r="J93" i="10"/>
  <c r="J92" i="11"/>
  <c r="J125" i="12"/>
  <c r="BK109" i="12"/>
  <c r="J104" i="13"/>
  <c r="BK98" i="13"/>
  <c r="BK153" i="14"/>
  <c r="J137" i="14"/>
  <c r="BK394" i="2"/>
  <c r="BK213" i="2"/>
  <c r="J390" i="2"/>
  <c r="BK331" i="2"/>
  <c r="J181" i="2"/>
  <c r="BK428" i="2"/>
  <c r="BK341" i="2"/>
  <c r="BK170" i="2"/>
  <c r="J322" i="2"/>
  <c r="J207" i="2"/>
  <c r="BK284" i="3"/>
  <c r="BK136" i="3"/>
  <c r="BK124" i="3"/>
  <c r="BK146" i="3"/>
  <c r="BK123" i="4"/>
  <c r="F38" i="5"/>
  <c r="BA62" i="1" s="1"/>
  <c r="BK516" i="6"/>
  <c r="J315" i="6"/>
  <c r="J703" i="6"/>
  <c r="BK534" i="6"/>
  <c r="J332" i="6"/>
  <c r="J171" i="6"/>
  <c r="BK654" i="6"/>
  <c r="J506" i="6"/>
  <c r="J417" i="6"/>
  <c r="BK324" i="6"/>
  <c r="J210" i="6"/>
  <c r="J694" i="6"/>
  <c r="J515" i="6"/>
  <c r="J328" i="6"/>
  <c r="J143" i="6"/>
  <c r="J102" i="7"/>
  <c r="J252" i="8"/>
  <c r="J197" i="8"/>
  <c r="J129" i="8"/>
  <c r="J267" i="8"/>
  <c r="J255" i="8"/>
  <c r="BK213" i="8"/>
  <c r="J164" i="8"/>
  <c r="J134" i="8"/>
  <c r="BK255" i="8"/>
  <c r="BK212" i="8"/>
  <c r="J184" i="8"/>
  <c r="J144" i="8"/>
  <c r="BK97" i="8"/>
  <c r="BK226" i="8"/>
  <c r="BK161" i="8"/>
  <c r="J92" i="8"/>
  <c r="BK154" i="9"/>
  <c r="J176" i="9"/>
  <c r="J160" i="9"/>
  <c r="J94" i="9"/>
  <c r="J133" i="9"/>
  <c r="J190" i="9"/>
  <c r="BK139" i="9"/>
  <c r="J103" i="9"/>
  <c r="J124" i="10"/>
  <c r="BK162" i="10"/>
  <c r="J136" i="12"/>
  <c r="BK97" i="12"/>
  <c r="BK117" i="12"/>
  <c r="BK110" i="13"/>
  <c r="J125" i="14"/>
  <c r="J153" i="14"/>
  <c r="BK433" i="2"/>
  <c r="J289" i="2"/>
  <c r="AS60" i="1"/>
  <c r="BK207" i="2"/>
  <c r="J377" i="2"/>
  <c r="BK276" i="2"/>
  <c r="BK123" i="2"/>
  <c r="BK304" i="2"/>
  <c r="BK174" i="2"/>
  <c r="J146" i="3"/>
  <c r="J263" i="3"/>
  <c r="BK290" i="3"/>
  <c r="J164" i="3"/>
  <c r="BK111" i="4"/>
  <c r="J712" i="6"/>
  <c r="J575" i="6"/>
  <c r="BK390" i="6"/>
  <c r="J286" i="6"/>
  <c r="J106" i="6"/>
  <c r="J565" i="6"/>
  <c r="J390" i="6"/>
  <c r="J231" i="6"/>
  <c r="BK669" i="6"/>
  <c r="BK270" i="6"/>
  <c r="BK140" i="6"/>
  <c r="BK565" i="6"/>
  <c r="J395" i="6"/>
  <c r="J183" i="6"/>
  <c r="J93" i="7"/>
  <c r="BK261" i="8"/>
  <c r="BK224" i="8"/>
  <c r="J131" i="8"/>
  <c r="BK92" i="8"/>
  <c r="BK244" i="8"/>
  <c r="BK204" i="8"/>
  <c r="BK184" i="8"/>
  <c r="J147" i="8"/>
  <c r="BK273" i="8"/>
  <c r="J228" i="8"/>
  <c r="BK203" i="8"/>
  <c r="J166" i="8"/>
  <c r="J132" i="8"/>
  <c r="BK260" i="8"/>
  <c r="BK221" i="8"/>
  <c r="BK178" i="8"/>
  <c r="J112" i="8"/>
  <c r="BK166" i="9"/>
  <c r="BK113" i="9"/>
  <c r="BK178" i="9"/>
  <c r="BK145" i="9"/>
  <c r="BK176" i="9"/>
  <c r="J107" i="9"/>
  <c r="J154" i="9"/>
  <c r="J119" i="9"/>
  <c r="BK100" i="10"/>
  <c r="J157" i="10"/>
  <c r="J94" i="11"/>
  <c r="BK129" i="12"/>
  <c r="J107" i="12"/>
  <c r="BK91" i="12"/>
  <c r="J100" i="13"/>
  <c r="J158" i="14"/>
  <c r="BK125" i="14"/>
  <c r="J368" i="2"/>
  <c r="BK129" i="2"/>
  <c r="J353" i="2"/>
  <c r="J309" i="2"/>
  <c r="BK148" i="2"/>
  <c r="BK398" i="2"/>
  <c r="J231" i="2"/>
  <c r="BK439" i="2"/>
  <c r="BK219" i="2"/>
  <c r="J279" i="3"/>
  <c r="BK224" i="3"/>
  <c r="J206" i="3"/>
  <c r="BK219" i="3"/>
  <c r="BK129" i="4"/>
  <c r="J96" i="5"/>
  <c r="J642" i="6"/>
  <c r="J501" i="6"/>
  <c r="J426" i="6"/>
  <c r="J165" i="6"/>
  <c r="J616" i="6"/>
  <c r="BK412" i="6"/>
  <c r="BK272" i="6"/>
  <c r="J729" i="6"/>
  <c r="BK515" i="6"/>
  <c r="J431" i="6"/>
  <c r="BK328" i="6"/>
  <c r="J265" i="6"/>
  <c r="J101" i="6"/>
  <c r="J553" i="6"/>
  <c r="BK417" i="6"/>
  <c r="BK200" i="6"/>
  <c r="J91" i="7"/>
  <c r="BK263" i="8"/>
  <c r="J220" i="8"/>
  <c r="BK164" i="8"/>
  <c r="BK98" i="8"/>
  <c r="BK249" i="8"/>
  <c r="J211" i="8"/>
  <c r="BK175" i="8"/>
  <c r="BK139" i="8"/>
  <c r="J265" i="8"/>
  <c r="J227" i="8"/>
  <c r="J200" i="8"/>
  <c r="BK151" i="8"/>
  <c r="BK103" i="8"/>
  <c r="BK252" i="8"/>
  <c r="J188" i="8"/>
  <c r="BK115" i="8"/>
  <c r="J147" i="9"/>
  <c r="J179" i="9"/>
  <c r="BK155" i="9"/>
  <c r="J189" i="9"/>
  <c r="BK125" i="9"/>
  <c r="J194" i="9"/>
  <c r="J148" i="9"/>
  <c r="BK98" i="9"/>
  <c r="J104" i="10"/>
  <c r="J127" i="12"/>
  <c r="J117" i="12"/>
  <c r="BK101" i="12"/>
  <c r="BK102" i="13"/>
  <c r="J110" i="13"/>
  <c r="BK110" i="14"/>
  <c r="J362" i="2"/>
  <c r="J201" i="2"/>
  <c r="J433" i="2"/>
  <c r="J237" i="2"/>
  <c r="BK263" i="3"/>
  <c r="J154" i="3"/>
  <c r="J219" i="3"/>
  <c r="J238" i="3"/>
  <c r="J111" i="4"/>
  <c r="BK717" i="6"/>
  <c r="J585" i="6"/>
  <c r="BK364" i="6"/>
  <c r="BK288" i="6"/>
  <c r="BK729" i="6"/>
  <c r="BK559" i="6"/>
  <c r="J313" i="6"/>
  <c r="J208" i="6"/>
  <c r="BK694" i="6"/>
  <c r="J539" i="6"/>
  <c r="BK436" i="6"/>
  <c r="BK332" i="6"/>
  <c r="BK254" i="6"/>
  <c r="J112" i="6"/>
  <c r="BK525" i="6"/>
  <c r="BK359" i="6"/>
  <c r="BK161" i="6"/>
  <c r="BK104" i="7"/>
  <c r="BK240" i="8"/>
  <c r="J202" i="8"/>
  <c r="BK132" i="8"/>
  <c r="J97" i="8"/>
  <c r="J235" i="8"/>
  <c r="J205" i="8"/>
  <c r="J162" i="8"/>
  <c r="BK127" i="8"/>
  <c r="BK254" i="8"/>
  <c r="BK215" i="8"/>
  <c r="J185" i="8"/>
  <c r="BK155" i="8"/>
  <c r="BK100" i="8"/>
  <c r="J239" i="8"/>
  <c r="BK193" i="8"/>
  <c r="BK108" i="8"/>
  <c r="J173" i="9"/>
  <c r="BK132" i="9"/>
  <c r="BK175" i="9"/>
  <c r="BK142" i="9"/>
  <c r="BK192" i="9"/>
  <c r="J146" i="9"/>
  <c r="BK97" i="9"/>
  <c r="J149" i="9"/>
  <c r="J99" i="9"/>
  <c r="J128" i="10"/>
  <c r="J145" i="10"/>
  <c r="J111" i="12"/>
  <c r="J93" i="12"/>
  <c r="J115" i="12"/>
  <c r="BK96" i="13"/>
  <c r="BK120" i="14"/>
  <c r="J131" i="14"/>
  <c r="BK322" i="2"/>
  <c r="J123" i="2"/>
  <c r="J349" i="2"/>
  <c r="J256" i="2"/>
  <c r="J110" i="2"/>
  <c r="BK384" i="2"/>
  <c r="J213" i="2"/>
  <c r="J439" i="2"/>
  <c r="J269" i="2"/>
  <c r="BK135" i="2"/>
  <c r="BK117" i="3"/>
  <c r="BK199" i="3"/>
  <c r="J230" i="3"/>
  <c r="BK100" i="3"/>
  <c r="BK96" i="5"/>
  <c r="BK706" i="6"/>
  <c r="J559" i="6"/>
  <c r="J451" i="6"/>
  <c r="BK278" i="6"/>
  <c r="J654" i="6"/>
  <c r="J456" i="6"/>
  <c r="BK290" i="6"/>
  <c r="J131" i="6"/>
  <c r="J555" i="6"/>
  <c r="BK489" i="6"/>
  <c r="J401" i="6"/>
  <c r="BK259" i="6"/>
  <c r="J161" i="6"/>
  <c r="BK569" i="6"/>
  <c r="BK472" i="6"/>
  <c r="J259" i="6"/>
  <c r="BK101" i="6"/>
  <c r="BK272" i="8"/>
  <c r="BK229" i="8"/>
  <c r="BK167" i="8"/>
  <c r="BK121" i="8"/>
  <c r="BK266" i="8"/>
  <c r="J229" i="8"/>
  <c r="BK198" i="8"/>
  <c r="BK159" i="8"/>
  <c r="J121" i="8"/>
  <c r="BK268" i="8"/>
  <c r="J221" i="8"/>
  <c r="BK190" i="8"/>
  <c r="BK153" i="8"/>
  <c r="J107" i="8"/>
  <c r="J240" i="8"/>
  <c r="J198" i="8"/>
  <c r="BK130" i="8"/>
  <c r="BK172" i="9"/>
  <c r="BK100" i="9"/>
  <c r="J171" i="9"/>
  <c r="BK126" i="9"/>
  <c r="BK177" i="9"/>
  <c r="J113" i="9"/>
  <c r="J175" i="9"/>
  <c r="BK133" i="9"/>
  <c r="J168" i="10"/>
  <c r="BK104" i="10"/>
  <c r="J100" i="10"/>
  <c r="J101" i="12"/>
  <c r="BK133" i="12"/>
  <c r="J109" i="12"/>
  <c r="J102" i="13"/>
  <c r="J110" i="14"/>
  <c r="J120" i="14"/>
  <c r="J398" i="2"/>
  <c r="J135" i="2"/>
  <c r="J384" i="2"/>
  <c r="J315" i="2"/>
  <c r="BK116" i="2"/>
  <c r="J358" i="2"/>
  <c r="J219" i="2"/>
  <c r="BK444" i="2"/>
  <c r="BK225" i="2"/>
  <c r="BK258" i="3"/>
  <c r="BK193" i="3"/>
  <c r="J185" i="3"/>
  <c r="J214" i="3"/>
  <c r="J117" i="4"/>
  <c r="F41" i="5"/>
  <c r="BD62" i="1" s="1"/>
  <c r="BK456" i="6"/>
  <c r="BK216" i="6"/>
  <c r="J727" i="6"/>
  <c r="BK612" i="6"/>
  <c r="J472" i="6"/>
  <c r="J300" i="6"/>
  <c r="J125" i="6"/>
  <c r="J288" i="6"/>
  <c r="BK171" i="6"/>
  <c r="BK581" i="6"/>
  <c r="J436" i="6"/>
  <c r="J245" i="6"/>
  <c r="BK91" i="7"/>
  <c r="J234" i="8"/>
  <c r="BK216" i="8"/>
  <c r="BK165" i="8"/>
  <c r="BK110" i="8"/>
  <c r="BK256" i="8"/>
  <c r="BK214" i="8"/>
  <c r="BK171" i="8"/>
  <c r="BK135" i="8"/>
  <c r="BK94" i="8"/>
  <c r="J244" i="8"/>
  <c r="BK207" i="8"/>
  <c r="BK160" i="8"/>
  <c r="J109" i="8"/>
  <c r="BK247" i="8"/>
  <c r="J203" i="8"/>
  <c r="BK150" i="8"/>
  <c r="J93" i="8"/>
  <c r="BK157" i="9"/>
  <c r="BK186" i="9"/>
  <c r="BK159" i="9"/>
  <c r="BK103" i="9"/>
  <c r="BK136" i="9"/>
  <c r="BK195" i="9"/>
  <c r="J170" i="9"/>
  <c r="J97" i="9"/>
  <c r="BK114" i="10"/>
  <c r="BK118" i="10"/>
  <c r="BK125" i="12"/>
  <c r="BK105" i="12"/>
  <c r="BK99" i="12"/>
  <c r="J98" i="13"/>
  <c r="J106" i="13"/>
  <c r="BK142" i="14"/>
  <c r="J421" i="2"/>
  <c r="J304" i="2"/>
  <c r="AS71" i="1"/>
  <c r="J195" i="2"/>
  <c r="J444" i="2"/>
  <c r="BK337" i="2"/>
  <c r="BK154" i="2"/>
  <c r="BK294" i="2"/>
  <c r="BK140" i="2"/>
  <c r="BK160" i="3"/>
  <c r="BK244" i="3"/>
  <c r="J252" i="3"/>
  <c r="BK106" i="3"/>
  <c r="J129" i="4"/>
  <c r="J697" i="6"/>
  <c r="BK571" i="6"/>
  <c r="J369" i="6"/>
  <c r="BK240" i="6"/>
  <c r="J726" i="6"/>
  <c r="BK547" i="6"/>
  <c r="BK346" i="6"/>
  <c r="BK177" i="6"/>
  <c r="J658" i="6"/>
  <c r="BK497" i="6"/>
  <c r="BK407" i="6"/>
  <c r="J290" i="6"/>
  <c r="J222" i="6"/>
  <c r="J151" i="6"/>
  <c r="J516" i="6"/>
  <c r="BK250" i="6"/>
  <c r="J104" i="7"/>
  <c r="J273" i="8"/>
  <c r="BK230" i="8"/>
  <c r="J175" i="8"/>
  <c r="J124" i="8"/>
  <c r="J263" i="8"/>
  <c r="BK228" i="8"/>
  <c r="BK197" i="8"/>
  <c r="BK158" i="8"/>
  <c r="BK118" i="8"/>
  <c r="J256" i="8"/>
  <c r="BK219" i="8"/>
  <c r="BK186" i="8"/>
  <c r="BK140" i="8"/>
  <c r="J94" i="8"/>
  <c r="BK231" i="8"/>
  <c r="BK199" i="8"/>
  <c r="BK134" i="8"/>
  <c r="BK156" i="9"/>
  <c r="J192" i="9"/>
  <c r="J166" i="9"/>
  <c r="BK99" i="9"/>
  <c r="J145" i="9"/>
  <c r="J98" i="9"/>
  <c r="J159" i="9"/>
  <c r="J110" i="9"/>
  <c r="BK139" i="10"/>
  <c r="J90" i="11"/>
  <c r="BK103" i="12"/>
  <c r="J123" i="12"/>
  <c r="BK95" i="12"/>
  <c r="J96" i="13"/>
  <c r="BK131" i="14"/>
  <c r="BK390" i="2"/>
  <c r="J158" i="2"/>
  <c r="BK315" i="2"/>
  <c r="BK201" i="2"/>
  <c r="J136" i="3"/>
  <c r="BK252" i="3"/>
  <c r="BK130" i="3"/>
  <c r="BK154" i="3"/>
  <c r="J102" i="4"/>
  <c r="BK616" i="6"/>
  <c r="J484" i="6"/>
  <c r="BK222" i="6"/>
  <c r="J724" i="6"/>
  <c r="J581" i="6"/>
  <c r="J461" i="6"/>
  <c r="J280" i="6"/>
  <c r="J732" i="6"/>
  <c r="BK638" i="6"/>
  <c r="J479" i="6"/>
  <c r="J412" i="6"/>
  <c r="J307" i="6"/>
  <c r="BK208" i="6"/>
  <c r="J683" i="6"/>
  <c r="J497" i="6"/>
  <c r="J324" i="6"/>
  <c r="BK112" i="6"/>
  <c r="J276" i="8"/>
  <c r="BK232" i="8"/>
  <c r="J186" i="8"/>
  <c r="BK128" i="8"/>
  <c r="BK257" i="8"/>
  <c r="BK227" i="8"/>
  <c r="J196" i="8"/>
  <c r="J148" i="8"/>
  <c r="J98" i="8"/>
  <c r="J247" i="8"/>
  <c r="BK210" i="8"/>
  <c r="BK174" i="8"/>
  <c r="J138" i="8"/>
  <c r="BK91" i="8"/>
  <c r="J230" i="8"/>
  <c r="J171" i="8"/>
  <c r="BK124" i="8"/>
  <c r="J163" i="9"/>
  <c r="J116" i="9"/>
  <c r="BK170" i="9"/>
  <c r="BK96" i="9"/>
  <c r="BK135" i="9"/>
  <c r="J177" i="9"/>
  <c r="J136" i="9"/>
  <c r="BK95" i="9"/>
  <c r="BK168" i="10"/>
  <c r="BK108" i="10"/>
  <c r="BK123" i="12"/>
  <c r="J103" i="12"/>
  <c r="J133" i="12"/>
  <c r="BK106" i="13"/>
  <c r="J90" i="13"/>
  <c r="BK158" i="14"/>
  <c r="BK414" i="2"/>
  <c r="J294" i="2"/>
  <c r="AS66" i="1"/>
  <c r="BK231" i="2"/>
  <c r="BK455" i="2"/>
  <c r="BK299" i="2"/>
  <c r="BK110" i="2"/>
  <c r="BK289" i="2"/>
  <c r="BK158" i="2"/>
  <c r="BK238" i="3"/>
  <c r="J258" i="3"/>
  <c r="BK230" i="3"/>
  <c r="J268" i="3"/>
  <c r="J117" i="3"/>
  <c r="BK97" i="4"/>
  <c r="BK658" i="6"/>
  <c r="J384" i="6"/>
  <c r="BK189" i="6"/>
  <c r="BK599" i="6"/>
  <c r="BK484" i="6"/>
  <c r="J374" i="6"/>
  <c r="J216" i="6"/>
  <c r="BK697" i="6"/>
  <c r="BK441" i="6"/>
  <c r="J336" i="6"/>
  <c r="J278" i="6"/>
  <c r="BK183" i="6"/>
  <c r="J599" i="6"/>
  <c r="BK426" i="6"/>
  <c r="BK195" i="6"/>
  <c r="BK97" i="7"/>
  <c r="BK235" i="8"/>
  <c r="J222" i="8"/>
  <c r="J159" i="8"/>
  <c r="J108" i="8"/>
  <c r="BK239" i="8"/>
  <c r="BK208" i="8"/>
  <c r="J181" i="8"/>
  <c r="BK149" i="8"/>
  <c r="J103" i="8"/>
  <c r="J249" i="8"/>
  <c r="BK209" i="8"/>
  <c r="J167" i="8"/>
  <c r="J135" i="8"/>
  <c r="J268" i="8"/>
  <c r="BK222" i="8"/>
  <c r="J187" i="8"/>
  <c r="J111" i="8"/>
  <c r="BK158" i="9"/>
  <c r="J195" i="9"/>
  <c r="BK148" i="9"/>
  <c r="BK191" i="9"/>
  <c r="J139" i="9"/>
  <c r="J96" i="9"/>
  <c r="J151" i="9"/>
  <c r="BK124" i="10"/>
  <c r="J118" i="10"/>
  <c r="BK96" i="11"/>
  <c r="BK119" i="12"/>
  <c r="BK107" i="12"/>
  <c r="J131" i="12"/>
  <c r="BK100" i="13"/>
  <c r="BK92" i="13"/>
  <c r="BK93" i="14"/>
  <c r="J93" i="14"/>
  <c r="BK345" i="2"/>
  <c r="BK188" i="2"/>
  <c r="AS58" i="1"/>
  <c r="J345" i="2"/>
  <c r="J243" i="2"/>
  <c r="J406" i="2"/>
  <c r="J331" i="2"/>
  <c r="J188" i="2"/>
  <c r="BK353" i="2"/>
  <c r="J249" i="2"/>
  <c r="J129" i="2"/>
  <c r="J100" i="3"/>
  <c r="J224" i="3"/>
  <c r="J244" i="3"/>
  <c r="BK111" i="3"/>
  <c r="BK117" i="4"/>
  <c r="BK672" i="6"/>
  <c r="J547" i="6"/>
  <c r="BK313" i="6"/>
  <c r="J156" i="6"/>
  <c r="J672" i="6"/>
  <c r="J525" i="6"/>
  <c r="J342" i="6"/>
  <c r="BK148" i="6"/>
  <c r="BK315" i="6"/>
  <c r="J200" i="6"/>
  <c r="BK680" i="6"/>
  <c r="BK491" i="6"/>
  <c r="BK336" i="6"/>
  <c r="BK125" i="6"/>
  <c r="BK93" i="7"/>
  <c r="BK241" i="8"/>
  <c r="J199" i="8"/>
  <c r="J150" i="8"/>
  <c r="J106" i="8"/>
  <c r="J232" i="8"/>
  <c r="J209" i="8"/>
  <c r="J160" i="8"/>
  <c r="J110" i="8"/>
  <c r="J261" i="8"/>
  <c r="J216" i="8"/>
  <c r="BK187" i="8"/>
  <c r="BK147" i="8"/>
  <c r="J99" i="8"/>
  <c r="BK236" i="8"/>
  <c r="BK196" i="8"/>
  <c r="J133" i="8"/>
  <c r="BK179" i="9"/>
  <c r="BK134" i="9"/>
  <c r="BK173" i="9"/>
  <c r="J129" i="9"/>
  <c r="BK147" i="9"/>
  <c r="BK119" i="9"/>
  <c r="J174" i="9"/>
  <c r="J134" i="9"/>
  <c r="J162" i="10"/>
  <c r="BK145" i="10"/>
  <c r="J98" i="11"/>
  <c r="BK115" i="12"/>
  <c r="J95" i="12"/>
  <c r="J119" i="12"/>
  <c r="BK94" i="13"/>
  <c r="J115" i="14"/>
  <c r="J99" i="14"/>
  <c r="J326" i="2"/>
  <c r="BK181" i="2"/>
  <c r="BK377" i="2"/>
  <c r="J263" i="2"/>
  <c r="BK105" i="2"/>
  <c r="J428" i="2"/>
  <c r="J280" i="2"/>
  <c r="J455" i="2"/>
  <c r="J276" i="2"/>
  <c r="J164" i="2"/>
  <c r="BK214" i="3"/>
  <c r="J142" i="3"/>
  <c r="BK164" i="3"/>
  <c r="J170" i="3"/>
  <c r="BK102" i="4"/>
  <c r="F39" i="5"/>
  <c r="BB62" i="1"/>
  <c r="BK342" i="6"/>
  <c r="BK131" i="6"/>
  <c r="BK683" i="6"/>
  <c r="BK506" i="6"/>
  <c r="BK380" i="6"/>
  <c r="J240" i="6"/>
  <c r="J706" i="6"/>
  <c r="J548" i="6"/>
  <c r="J446" i="6"/>
  <c r="J359" i="6"/>
  <c r="J195" i="6"/>
  <c r="BK603" i="6"/>
  <c r="BK493" i="6"/>
  <c r="J346" i="6"/>
  <c r="BK156" i="6"/>
  <c r="BK95" i="7"/>
  <c r="J233" i="8"/>
  <c r="BK189" i="8"/>
  <c r="J130" i="8"/>
  <c r="J274" i="8"/>
  <c r="J215" i="8"/>
  <c r="BK188" i="8"/>
  <c r="J152" i="8"/>
  <c r="J100" i="8"/>
  <c r="BK248" i="8"/>
  <c r="J214" i="8"/>
  <c r="BK168" i="8"/>
  <c r="BK133" i="8"/>
  <c r="J264" i="8"/>
  <c r="BK206" i="8"/>
  <c r="BK166" i="8"/>
  <c r="BK99" i="8"/>
  <c r="J126" i="9"/>
  <c r="BK174" i="9"/>
  <c r="J132" i="9"/>
  <c r="BK169" i="9"/>
  <c r="J111" i="9"/>
  <c r="BK171" i="9"/>
  <c r="J122" i="9"/>
  <c r="J108" i="10"/>
  <c r="J96" i="11"/>
  <c r="J121" i="12"/>
  <c r="J99" i="12"/>
  <c r="BK121" i="12"/>
  <c r="J94" i="13"/>
  <c r="BK115" i="14"/>
  <c r="BK421" i="2"/>
  <c r="BK249" i="2"/>
  <c r="J449" i="2"/>
  <c r="BK256" i="2"/>
  <c r="J105" i="2"/>
  <c r="J274" i="3"/>
  <c r="BK177" i="3"/>
  <c r="J199" i="3"/>
  <c r="J97" i="4"/>
  <c r="J669" i="6"/>
  <c r="BK548" i="6"/>
  <c r="J322" i="6"/>
  <c r="J118" i="6"/>
  <c r="BK642" i="6"/>
  <c r="J489" i="6"/>
  <c r="BK350" i="6"/>
  <c r="J140" i="6"/>
  <c r="J569" i="6"/>
  <c r="BK451" i="6"/>
  <c r="BK369" i="6"/>
  <c r="J272" i="6"/>
  <c r="BK165" i="6"/>
  <c r="BK561" i="6"/>
  <c r="BK401" i="6"/>
  <c r="BK210" i="6"/>
  <c r="BK99" i="7"/>
  <c r="BK265" i="8"/>
  <c r="J225" i="8"/>
  <c r="J168" i="8"/>
  <c r="J118" i="8"/>
  <c r="J272" i="8"/>
  <c r="BK220" i="8"/>
  <c r="BK185" i="8"/>
  <c r="J155" i="8"/>
  <c r="BK106" i="8"/>
  <c r="BK262" i="8"/>
  <c r="BK223" i="8"/>
  <c r="J193" i="8"/>
  <c r="J149" i="8"/>
  <c r="BK111" i="8"/>
  <c r="BK253" i="8"/>
  <c r="BK200" i="8"/>
  <c r="J140" i="8"/>
  <c r="BK189" i="9"/>
  <c r="BK149" i="9"/>
  <c r="BK182" i="9"/>
  <c r="J156" i="9"/>
  <c r="J186" i="9"/>
  <c r="BK122" i="9"/>
  <c r="J191" i="9"/>
  <c r="BK111" i="9"/>
  <c r="BK93" i="10"/>
  <c r="J132" i="10"/>
  <c r="BK94" i="11"/>
  <c r="BK93" i="12"/>
  <c r="J129" i="12"/>
  <c r="J105" i="12"/>
  <c r="BK90" i="13"/>
  <c r="BK99" i="14"/>
  <c r="BK105" i="14"/>
  <c r="BK349" i="2"/>
  <c r="BK164" i="2"/>
  <c r="BK362" i="2"/>
  <c r="J299" i="2"/>
  <c r="J170" i="2"/>
  <c r="J414" i="2"/>
  <c r="BK237" i="2"/>
  <c r="BK449" i="2"/>
  <c r="BK243" i="2"/>
  <c r="J177" i="3"/>
  <c r="BK268" i="3"/>
  <c r="BK170" i="3"/>
  <c r="J193" i="3"/>
  <c r="J123" i="4"/>
  <c r="BK724" i="6"/>
  <c r="J612" i="6"/>
  <c r="J491" i="6"/>
  <c r="J350" i="6"/>
  <c r="J148" i="6"/>
  <c r="BK555" i="6"/>
  <c r="J407" i="6"/>
  <c r="BK265" i="6"/>
  <c r="BK726" i="6"/>
  <c r="J534" i="6"/>
  <c r="BK461" i="6"/>
  <c r="BK374" i="6"/>
  <c r="J294" i="6"/>
  <c r="BK106" i="6"/>
  <c r="BK539" i="6"/>
  <c r="J364" i="6"/>
  <c r="BK231" i="6"/>
  <c r="BK102" i="7"/>
  <c r="J262" i="8"/>
  <c r="J210" i="8"/>
  <c r="BK148" i="8"/>
  <c r="BK93" i="8"/>
  <c r="BK264" i="8"/>
  <c r="J226" i="8"/>
  <c r="J189" i="8"/>
  <c r="BK144" i="8"/>
  <c r="BK277" i="8"/>
  <c r="BK234" i="8"/>
  <c r="BK202" i="8"/>
  <c r="BK162" i="8"/>
  <c r="J115" i="8"/>
  <c r="J254" i="8"/>
  <c r="J204" i="8"/>
  <c r="J141" i="8"/>
  <c r="J182" i="9"/>
  <c r="J142" i="9"/>
  <c r="J183" i="9"/>
  <c r="J168" i="9"/>
  <c r="J100" i="9"/>
  <c r="BK167" i="9"/>
  <c r="BK104" i="9"/>
  <c r="BK160" i="9"/>
  <c r="BK116" i="9"/>
  <c r="BK157" i="10"/>
  <c r="BK128" i="10"/>
  <c r="BK90" i="11"/>
  <c r="BK131" i="12"/>
  <c r="J113" i="12"/>
  <c r="J108" i="13"/>
  <c r="J92" i="13"/>
  <c r="J142" i="14"/>
  <c r="J105" i="14"/>
  <c r="T273" i="3" l="1"/>
  <c r="P273" i="3"/>
  <c r="R273" i="3"/>
  <c r="T104" i="2"/>
  <c r="R194" i="2"/>
  <c r="T262" i="2"/>
  <c r="P308" i="2"/>
  <c r="BK367" i="2"/>
  <c r="J367" i="2" s="1"/>
  <c r="J76" i="2" s="1"/>
  <c r="BK438" i="2"/>
  <c r="J438" i="2"/>
  <c r="J77" i="2" s="1"/>
  <c r="T99" i="3"/>
  <c r="R176" i="3"/>
  <c r="T205" i="3"/>
  <c r="BK96" i="4"/>
  <c r="J96" i="4"/>
  <c r="J69" i="4"/>
  <c r="BK100" i="6"/>
  <c r="R164" i="6"/>
  <c r="BK264" i="6"/>
  <c r="J264" i="6"/>
  <c r="J67" i="6"/>
  <c r="R341" i="6"/>
  <c r="T425" i="6"/>
  <c r="P483" i="6"/>
  <c r="T584" i="6"/>
  <c r="T583" i="6" s="1"/>
  <c r="BK90" i="7"/>
  <c r="P101" i="7"/>
  <c r="R89" i="13"/>
  <c r="R88" i="13" s="1"/>
  <c r="R87" i="13" s="1"/>
  <c r="BK92" i="14"/>
  <c r="J92" i="14"/>
  <c r="J65" i="14" s="1"/>
  <c r="BK136" i="14"/>
  <c r="J136" i="14"/>
  <c r="J67" i="14"/>
  <c r="BK152" i="14"/>
  <c r="J152" i="14"/>
  <c r="J68" i="14"/>
  <c r="P104" i="2"/>
  <c r="P194" i="2"/>
  <c r="R262" i="2"/>
  <c r="R308" i="2"/>
  <c r="R367" i="2"/>
  <c r="R438" i="2"/>
  <c r="P99" i="3"/>
  <c r="BK176" i="3"/>
  <c r="J176" i="3"/>
  <c r="J70" i="3" s="1"/>
  <c r="P205" i="3"/>
  <c r="P96" i="4"/>
  <c r="P95" i="4"/>
  <c r="P94" i="4" s="1"/>
  <c r="AU61" i="1" s="1"/>
  <c r="AU60" i="1" s="1"/>
  <c r="T100" i="6"/>
  <c r="BK164" i="6"/>
  <c r="J164" i="6" s="1"/>
  <c r="J66" i="6" s="1"/>
  <c r="P264" i="6"/>
  <c r="BK341" i="6"/>
  <c r="J341" i="6" s="1"/>
  <c r="J68" i="6" s="1"/>
  <c r="R425" i="6"/>
  <c r="T483" i="6"/>
  <c r="P584" i="6"/>
  <c r="P583" i="6"/>
  <c r="R90" i="7"/>
  <c r="R101" i="7"/>
  <c r="BK90" i="8"/>
  <c r="J90" i="8"/>
  <c r="J64" i="8"/>
  <c r="T90" i="8"/>
  <c r="BK201" i="8"/>
  <c r="J201" i="8" s="1"/>
  <c r="J66" i="8" s="1"/>
  <c r="R201" i="8"/>
  <c r="P275" i="8"/>
  <c r="R90" i="9"/>
  <c r="P112" i="9"/>
  <c r="BK150" i="9"/>
  <c r="J150" i="9" s="1"/>
  <c r="J66" i="9" s="1"/>
  <c r="P150" i="9"/>
  <c r="BK193" i="9"/>
  <c r="J193" i="9" s="1"/>
  <c r="J67" i="9" s="1"/>
  <c r="T193" i="9"/>
  <c r="BK92" i="10"/>
  <c r="J92" i="10" s="1"/>
  <c r="J65" i="10" s="1"/>
  <c r="T92" i="10"/>
  <c r="BK151" i="10"/>
  <c r="J151" i="10" s="1"/>
  <c r="J67" i="10" s="1"/>
  <c r="T151" i="10"/>
  <c r="R89" i="11"/>
  <c r="R88" i="11" s="1"/>
  <c r="R87" i="11" s="1"/>
  <c r="BK90" i="12"/>
  <c r="J90" i="12"/>
  <c r="J65" i="12" s="1"/>
  <c r="T90" i="12"/>
  <c r="T89" i="12"/>
  <c r="T88" i="12"/>
  <c r="T89" i="13"/>
  <c r="T88" i="13" s="1"/>
  <c r="T87" i="13" s="1"/>
  <c r="T92" i="14"/>
  <c r="P136" i="14"/>
  <c r="P152" i="14"/>
  <c r="R104" i="2"/>
  <c r="R103" i="2"/>
  <c r="R102" i="2" s="1"/>
  <c r="BK194" i="2"/>
  <c r="J194" i="2"/>
  <c r="J72" i="2"/>
  <c r="BK262" i="2"/>
  <c r="J262" i="2" s="1"/>
  <c r="J74" i="2" s="1"/>
  <c r="BK308" i="2"/>
  <c r="J308" i="2" s="1"/>
  <c r="J75" i="2" s="1"/>
  <c r="T367" i="2"/>
  <c r="T438" i="2"/>
  <c r="BK99" i="3"/>
  <c r="J99" i="3" s="1"/>
  <c r="J69" i="3" s="1"/>
  <c r="P176" i="3"/>
  <c r="BK205" i="3"/>
  <c r="J205" i="3" s="1"/>
  <c r="J71" i="3" s="1"/>
  <c r="R96" i="4"/>
  <c r="R95" i="4" s="1"/>
  <c r="R94" i="4" s="1"/>
  <c r="P100" i="6"/>
  <c r="P164" i="6"/>
  <c r="R264" i="6"/>
  <c r="T341" i="6"/>
  <c r="BK425" i="6"/>
  <c r="J425" i="6"/>
  <c r="J69" i="6" s="1"/>
  <c r="BK483" i="6"/>
  <c r="J483" i="6"/>
  <c r="J72" i="6"/>
  <c r="BK584" i="6"/>
  <c r="J584" i="6" s="1"/>
  <c r="J75" i="6" s="1"/>
  <c r="P90" i="7"/>
  <c r="P89" i="7" s="1"/>
  <c r="P88" i="7" s="1"/>
  <c r="AU65" i="1" s="1"/>
  <c r="BK101" i="7"/>
  <c r="J101" i="7" s="1"/>
  <c r="J66" i="7" s="1"/>
  <c r="R90" i="8"/>
  <c r="P154" i="8"/>
  <c r="P89" i="8" s="1"/>
  <c r="AU67" i="1" s="1"/>
  <c r="T154" i="8"/>
  <c r="P201" i="8"/>
  <c r="BK275" i="8"/>
  <c r="J275" i="8"/>
  <c r="J67" i="8" s="1"/>
  <c r="R275" i="8"/>
  <c r="BK90" i="9"/>
  <c r="J90" i="9"/>
  <c r="J64" i="9" s="1"/>
  <c r="BK112" i="9"/>
  <c r="J112" i="9"/>
  <c r="J65" i="9"/>
  <c r="T112" i="9"/>
  <c r="R150" i="9"/>
  <c r="P193" i="9"/>
  <c r="P92" i="10"/>
  <c r="BK138" i="10"/>
  <c r="J138" i="10" s="1"/>
  <c r="J66" i="10" s="1"/>
  <c r="R138" i="10"/>
  <c r="R91" i="10" s="1"/>
  <c r="R90" i="10" s="1"/>
  <c r="P151" i="10"/>
  <c r="P89" i="11"/>
  <c r="P88" i="11"/>
  <c r="P87" i="11"/>
  <c r="AU72" i="1" s="1"/>
  <c r="P90" i="12"/>
  <c r="P89" i="12"/>
  <c r="P88" i="12"/>
  <c r="AU73" i="1" s="1"/>
  <c r="P89" i="13"/>
  <c r="P88" i="13"/>
  <c r="P87" i="13"/>
  <c r="AU74" i="1" s="1"/>
  <c r="P92" i="14"/>
  <c r="P91" i="14"/>
  <c r="P90" i="14"/>
  <c r="AU76" i="1" s="1"/>
  <c r="AU75" i="1" s="1"/>
  <c r="T136" i="14"/>
  <c r="R152" i="14"/>
  <c r="BK104" i="2"/>
  <c r="J104" i="2" s="1"/>
  <c r="J69" i="2" s="1"/>
  <c r="T194" i="2"/>
  <c r="P262" i="2"/>
  <c r="T308" i="2"/>
  <c r="P367" i="2"/>
  <c r="P438" i="2"/>
  <c r="R99" i="3"/>
  <c r="R98" i="3" s="1"/>
  <c r="R97" i="3" s="1"/>
  <c r="T176" i="3"/>
  <c r="R205" i="3"/>
  <c r="T96" i="4"/>
  <c r="T95" i="4" s="1"/>
  <c r="T94" i="4" s="1"/>
  <c r="R100" i="6"/>
  <c r="T164" i="6"/>
  <c r="T264" i="6"/>
  <c r="P341" i="6"/>
  <c r="P425" i="6"/>
  <c r="R483" i="6"/>
  <c r="R584" i="6"/>
  <c r="R583" i="6"/>
  <c r="T90" i="7"/>
  <c r="T101" i="7"/>
  <c r="P90" i="8"/>
  <c r="BK154" i="8"/>
  <c r="J154" i="8" s="1"/>
  <c r="J65" i="8" s="1"/>
  <c r="R154" i="8"/>
  <c r="T201" i="8"/>
  <c r="T275" i="8"/>
  <c r="P90" i="9"/>
  <c r="P89" i="9"/>
  <c r="AU68" i="1" s="1"/>
  <c r="T90" i="9"/>
  <c r="R112" i="9"/>
  <c r="T150" i="9"/>
  <c r="R193" i="9"/>
  <c r="R92" i="10"/>
  <c r="P138" i="10"/>
  <c r="T138" i="10"/>
  <c r="R151" i="10"/>
  <c r="BK89" i="11"/>
  <c r="J89" i="11" s="1"/>
  <c r="J65" i="11" s="1"/>
  <c r="T89" i="11"/>
  <c r="T88" i="11"/>
  <c r="T87" i="11" s="1"/>
  <c r="R90" i="12"/>
  <c r="R89" i="12"/>
  <c r="R88" i="12"/>
  <c r="BK89" i="13"/>
  <c r="J89" i="13" s="1"/>
  <c r="J65" i="13" s="1"/>
  <c r="R92" i="14"/>
  <c r="R91" i="14" s="1"/>
  <c r="R90" i="14" s="1"/>
  <c r="R136" i="14"/>
  <c r="T152" i="14"/>
  <c r="BK130" i="14"/>
  <c r="J130" i="14" s="1"/>
  <c r="J66" i="14" s="1"/>
  <c r="BK180" i="2"/>
  <c r="J180" i="2" s="1"/>
  <c r="J70" i="2" s="1"/>
  <c r="BK187" i="2"/>
  <c r="J187" i="2"/>
  <c r="J71" i="2" s="1"/>
  <c r="BK128" i="4"/>
  <c r="J128" i="4"/>
  <c r="J70" i="4"/>
  <c r="BK95" i="5"/>
  <c r="J95" i="5" s="1"/>
  <c r="J69" i="5" s="1"/>
  <c r="BK255" i="2"/>
  <c r="J255" i="2" s="1"/>
  <c r="J73" i="2" s="1"/>
  <c r="BK273" i="3"/>
  <c r="J273" i="3"/>
  <c r="J72" i="3" s="1"/>
  <c r="BK289" i="3"/>
  <c r="J289" i="3"/>
  <c r="J73" i="3"/>
  <c r="BK471" i="6"/>
  <c r="J471" i="6" s="1"/>
  <c r="J70" i="6" s="1"/>
  <c r="BK478" i="6"/>
  <c r="J478" i="6" s="1"/>
  <c r="J71" i="6" s="1"/>
  <c r="BK580" i="6"/>
  <c r="J580" i="6"/>
  <c r="J73" i="6" s="1"/>
  <c r="BK731" i="6"/>
  <c r="J731" i="6"/>
  <c r="J76" i="6"/>
  <c r="BK167" i="10"/>
  <c r="J167" i="10" s="1"/>
  <c r="J68" i="10" s="1"/>
  <c r="BK135" i="12"/>
  <c r="J135" i="12" s="1"/>
  <c r="J66" i="12" s="1"/>
  <c r="BK454" i="2"/>
  <c r="J454" i="2"/>
  <c r="J78" i="2" s="1"/>
  <c r="E50" i="14"/>
  <c r="F59" i="14"/>
  <c r="BE142" i="14"/>
  <c r="BE147" i="14"/>
  <c r="BE158" i="14"/>
  <c r="BE110" i="14"/>
  <c r="BE120" i="14"/>
  <c r="J56" i="14"/>
  <c r="BE105" i="14"/>
  <c r="BE125" i="14"/>
  <c r="BE153" i="14"/>
  <c r="BE93" i="14"/>
  <c r="BE99" i="14"/>
  <c r="BE115" i="14"/>
  <c r="BE131" i="14"/>
  <c r="BE137" i="14"/>
  <c r="BE94" i="13"/>
  <c r="BE98" i="13"/>
  <c r="BE102" i="13"/>
  <c r="E75" i="13"/>
  <c r="BE92" i="13"/>
  <c r="BE96" i="13"/>
  <c r="BE100" i="13"/>
  <c r="BE106" i="13"/>
  <c r="BE108" i="13"/>
  <c r="F59" i="13"/>
  <c r="J81" i="13"/>
  <c r="BE90" i="13"/>
  <c r="BE104" i="13"/>
  <c r="BE110" i="13"/>
  <c r="BE97" i="12"/>
  <c r="BE99" i="12"/>
  <c r="BE101" i="12"/>
  <c r="BE107" i="12"/>
  <c r="BE123" i="12"/>
  <c r="BE125" i="12"/>
  <c r="BE127" i="12"/>
  <c r="BE133" i="12"/>
  <c r="BE93" i="12"/>
  <c r="BE95" i="12"/>
  <c r="BE103" i="12"/>
  <c r="BE115" i="12"/>
  <c r="BE117" i="12"/>
  <c r="F59" i="12"/>
  <c r="J82" i="12"/>
  <c r="BE109" i="12"/>
  <c r="BE111" i="12"/>
  <c r="BE113" i="12"/>
  <c r="BE119" i="12"/>
  <c r="BE121" i="12"/>
  <c r="BE136" i="12"/>
  <c r="E50" i="12"/>
  <c r="BE91" i="12"/>
  <c r="BE105" i="12"/>
  <c r="BE129" i="12"/>
  <c r="BE131" i="12"/>
  <c r="J81" i="11"/>
  <c r="F84" i="11"/>
  <c r="BE96" i="11"/>
  <c r="BE98" i="11"/>
  <c r="BE94" i="11"/>
  <c r="E50" i="11"/>
  <c r="BE90" i="11"/>
  <c r="BE92" i="11"/>
  <c r="BK89" i="9"/>
  <c r="J89" i="9"/>
  <c r="J63" i="9"/>
  <c r="F59" i="10"/>
  <c r="BE93" i="10"/>
  <c r="BE100" i="10"/>
  <c r="BE132" i="10"/>
  <c r="J56" i="10"/>
  <c r="BE124" i="10"/>
  <c r="BE152" i="10"/>
  <c r="BE168" i="10"/>
  <c r="E50" i="10"/>
  <c r="BE118" i="10"/>
  <c r="BE139" i="10"/>
  <c r="BE145" i="10"/>
  <c r="BE162" i="10"/>
  <c r="BE104" i="10"/>
  <c r="BE108" i="10"/>
  <c r="BE114" i="10"/>
  <c r="BE128" i="10"/>
  <c r="BE157" i="10"/>
  <c r="E50" i="9"/>
  <c r="F86" i="9"/>
  <c r="BE91" i="9"/>
  <c r="BE116" i="9"/>
  <c r="BE125" i="9"/>
  <c r="BE126" i="9"/>
  <c r="BE129" i="9"/>
  <c r="BE142" i="9"/>
  <c r="BE155" i="9"/>
  <c r="BE156" i="9"/>
  <c r="BE166" i="9"/>
  <c r="BE167" i="9"/>
  <c r="BE168" i="9"/>
  <c r="BE172" i="9"/>
  <c r="BE176" i="9"/>
  <c r="BE179" i="9"/>
  <c r="BE195" i="9"/>
  <c r="J83" i="9"/>
  <c r="BE94" i="9"/>
  <c r="BE98" i="9"/>
  <c r="BE99" i="9"/>
  <c r="BE100" i="9"/>
  <c r="BE111" i="9"/>
  <c r="BE139" i="9"/>
  <c r="BE148" i="9"/>
  <c r="BE151" i="9"/>
  <c r="BE154" i="9"/>
  <c r="BE158" i="9"/>
  <c r="BE160" i="9"/>
  <c r="BE163" i="9"/>
  <c r="BE170" i="9"/>
  <c r="BE171" i="9"/>
  <c r="BE173" i="9"/>
  <c r="BE178" i="9"/>
  <c r="BE182" i="9"/>
  <c r="BE95" i="9"/>
  <c r="BE110" i="9"/>
  <c r="BE113" i="9"/>
  <c r="BE119" i="9"/>
  <c r="BE132" i="9"/>
  <c r="BE133" i="9"/>
  <c r="BE134" i="9"/>
  <c r="BE136" i="9"/>
  <c r="BE146" i="9"/>
  <c r="BE149" i="9"/>
  <c r="BE157" i="9"/>
  <c r="BE186" i="9"/>
  <c r="BE190" i="9"/>
  <c r="BE191" i="9"/>
  <c r="BE96" i="9"/>
  <c r="BE97" i="9"/>
  <c r="BE103" i="9"/>
  <c r="BE104" i="9"/>
  <c r="BE107" i="9"/>
  <c r="BE122" i="9"/>
  <c r="BE135" i="9"/>
  <c r="BE145" i="9"/>
  <c r="BE147" i="9"/>
  <c r="BE159" i="9"/>
  <c r="BE169" i="9"/>
  <c r="BE174" i="9"/>
  <c r="BE175" i="9"/>
  <c r="BE177" i="9"/>
  <c r="BE183" i="9"/>
  <c r="BE189" i="9"/>
  <c r="BE192" i="9"/>
  <c r="BE194" i="9"/>
  <c r="J56" i="8"/>
  <c r="E77" i="8"/>
  <c r="BE94" i="8"/>
  <c r="BE106" i="8"/>
  <c r="BE109" i="8"/>
  <c r="BE118" i="8"/>
  <c r="BE127" i="8"/>
  <c r="BE128" i="8"/>
  <c r="BE131" i="8"/>
  <c r="BE138" i="8"/>
  <c r="BE139" i="8"/>
  <c r="BE147" i="8"/>
  <c r="BE153" i="8"/>
  <c r="BE155" i="8"/>
  <c r="BE162" i="8"/>
  <c r="BE167" i="8"/>
  <c r="BE168" i="8"/>
  <c r="BE174" i="8"/>
  <c r="BE181" i="8"/>
  <c r="BE185" i="8"/>
  <c r="BE186" i="8"/>
  <c r="BE188" i="8"/>
  <c r="BE202" i="8"/>
  <c r="BE207" i="8"/>
  <c r="BE208" i="8"/>
  <c r="BE211" i="8"/>
  <c r="BE212" i="8"/>
  <c r="BE214" i="8"/>
  <c r="BE215" i="8"/>
  <c r="BE216" i="8"/>
  <c r="BE227" i="8"/>
  <c r="BE228" i="8"/>
  <c r="BE232" i="8"/>
  <c r="BE234" i="8"/>
  <c r="BE241" i="8"/>
  <c r="BE244" i="8"/>
  <c r="BE248" i="8"/>
  <c r="BE261" i="8"/>
  <c r="BE262" i="8"/>
  <c r="BE265" i="8"/>
  <c r="BE272" i="8"/>
  <c r="F59" i="8"/>
  <c r="BE93" i="8"/>
  <c r="BE115" i="8"/>
  <c r="BE121" i="8"/>
  <c r="BE129" i="8"/>
  <c r="BE141" i="8"/>
  <c r="BE148" i="8"/>
  <c r="BE158" i="8"/>
  <c r="BE161" i="8"/>
  <c r="BE163" i="8"/>
  <c r="BE164" i="8"/>
  <c r="BE165" i="8"/>
  <c r="BE175" i="8"/>
  <c r="BE196" i="8"/>
  <c r="BE197" i="8"/>
  <c r="BE222" i="8"/>
  <c r="BE225" i="8"/>
  <c r="BE229" i="8"/>
  <c r="BE230" i="8"/>
  <c r="BE235" i="8"/>
  <c r="BE236" i="8"/>
  <c r="BE247" i="8"/>
  <c r="BE249" i="8"/>
  <c r="BE256" i="8"/>
  <c r="BE257" i="8"/>
  <c r="BE263" i="8"/>
  <c r="BE264" i="8"/>
  <c r="BE266" i="8"/>
  <c r="BE269" i="8"/>
  <c r="BE274" i="8"/>
  <c r="BE277" i="8"/>
  <c r="J90" i="7"/>
  <c r="J65" i="7"/>
  <c r="BE91" i="8"/>
  <c r="BE92" i="8"/>
  <c r="BE97" i="8"/>
  <c r="BE98" i="8"/>
  <c r="BE107" i="8"/>
  <c r="BE108" i="8"/>
  <c r="BE110" i="8"/>
  <c r="BE130" i="8"/>
  <c r="BE132" i="8"/>
  <c r="BE140" i="8"/>
  <c r="BE151" i="8"/>
  <c r="BE166" i="8"/>
  <c r="BE189" i="8"/>
  <c r="BE199" i="8"/>
  <c r="BE200" i="8"/>
  <c r="BE206" i="8"/>
  <c r="BE209" i="8"/>
  <c r="BE219" i="8"/>
  <c r="BE220" i="8"/>
  <c r="BE223" i="8"/>
  <c r="BE224" i="8"/>
  <c r="BE233" i="8"/>
  <c r="BE240" i="8"/>
  <c r="BE252" i="8"/>
  <c r="BE254" i="8"/>
  <c r="BE260" i="8"/>
  <c r="BE273" i="8"/>
  <c r="BE99" i="8"/>
  <c r="BE100" i="8"/>
  <c r="BE103" i="8"/>
  <c r="BE111" i="8"/>
  <c r="BE112" i="8"/>
  <c r="BE124" i="8"/>
  <c r="BE133" i="8"/>
  <c r="BE134" i="8"/>
  <c r="BE135" i="8"/>
  <c r="BE144" i="8"/>
  <c r="BE149" i="8"/>
  <c r="BE150" i="8"/>
  <c r="BE152" i="8"/>
  <c r="BE159" i="8"/>
  <c r="BE160" i="8"/>
  <c r="BE171" i="8"/>
  <c r="BE178" i="8"/>
  <c r="BE184" i="8"/>
  <c r="BE187" i="8"/>
  <c r="BE190" i="8"/>
  <c r="BE193" i="8"/>
  <c r="BE198" i="8"/>
  <c r="BE203" i="8"/>
  <c r="BE204" i="8"/>
  <c r="BE205" i="8"/>
  <c r="BE210" i="8"/>
  <c r="BE213" i="8"/>
  <c r="BE221" i="8"/>
  <c r="BE226" i="8"/>
  <c r="BE231" i="8"/>
  <c r="BE239" i="8"/>
  <c r="BE253" i="8"/>
  <c r="BE255" i="8"/>
  <c r="BE267" i="8"/>
  <c r="BE268" i="8"/>
  <c r="BE276" i="8"/>
  <c r="J100" i="6"/>
  <c r="J65" i="6"/>
  <c r="E76" i="7"/>
  <c r="BE97" i="7"/>
  <c r="J56" i="7"/>
  <c r="F59" i="7"/>
  <c r="BE104" i="7"/>
  <c r="BE91" i="7"/>
  <c r="BE95" i="7"/>
  <c r="BE102" i="7"/>
  <c r="BE93" i="7"/>
  <c r="BE99" i="7"/>
  <c r="F59" i="6"/>
  <c r="BE171" i="6"/>
  <c r="BE254" i="6"/>
  <c r="BE272" i="6"/>
  <c r="BE278" i="6"/>
  <c r="BE280" i="6"/>
  <c r="BE286" i="6"/>
  <c r="BE290" i="6"/>
  <c r="BE300" i="6"/>
  <c r="BE313" i="6"/>
  <c r="BE332" i="6"/>
  <c r="BE342" i="6"/>
  <c r="BE350" i="6"/>
  <c r="BE364" i="6"/>
  <c r="BE374" i="6"/>
  <c r="BE380" i="6"/>
  <c r="BE384" i="6"/>
  <c r="BE407" i="6"/>
  <c r="BE431" i="6"/>
  <c r="BE451" i="6"/>
  <c r="BE456" i="6"/>
  <c r="BE461" i="6"/>
  <c r="BE479" i="6"/>
  <c r="BE484" i="6"/>
  <c r="BE497" i="6"/>
  <c r="BE547" i="6"/>
  <c r="BE555" i="6"/>
  <c r="BE638" i="6"/>
  <c r="BE642" i="6"/>
  <c r="BE658" i="6"/>
  <c r="BE669" i="6"/>
  <c r="BE697" i="6"/>
  <c r="BE712" i="6"/>
  <c r="BE721" i="6"/>
  <c r="J56" i="6"/>
  <c r="BE125" i="6"/>
  <c r="BE143" i="6"/>
  <c r="BE151" i="6"/>
  <c r="BE189" i="6"/>
  <c r="BE216" i="6"/>
  <c r="BE231" i="6"/>
  <c r="BE240" i="6"/>
  <c r="BE288" i="6"/>
  <c r="BE307" i="6"/>
  <c r="BE336" i="6"/>
  <c r="BE359" i="6"/>
  <c r="BE390" i="6"/>
  <c r="BE401" i="6"/>
  <c r="BE472" i="6"/>
  <c r="BE489" i="6"/>
  <c r="BE516" i="6"/>
  <c r="BE534" i="6"/>
  <c r="BE548" i="6"/>
  <c r="BE559" i="6"/>
  <c r="BE561" i="6"/>
  <c r="BE581" i="6"/>
  <c r="BE616" i="6"/>
  <c r="BE672" i="6"/>
  <c r="BE717" i="6"/>
  <c r="BE726" i="6"/>
  <c r="BE727" i="6"/>
  <c r="BE729" i="6"/>
  <c r="E50" i="6"/>
  <c r="BE112" i="6"/>
  <c r="BE118" i="6"/>
  <c r="BE131" i="6"/>
  <c r="BE148" i="6"/>
  <c r="BE161" i="6"/>
  <c r="BE183" i="6"/>
  <c r="BE200" i="6"/>
  <c r="BE294" i="6"/>
  <c r="BE315" i="6"/>
  <c r="BE322" i="6"/>
  <c r="BE324" i="6"/>
  <c r="BE357" i="6"/>
  <c r="BE369" i="6"/>
  <c r="BE417" i="6"/>
  <c r="BE426" i="6"/>
  <c r="BE436" i="6"/>
  <c r="BE441" i="6"/>
  <c r="BE446" i="6"/>
  <c r="BE491" i="6"/>
  <c r="BE501" i="6"/>
  <c r="BE515" i="6"/>
  <c r="BE553" i="6"/>
  <c r="BE569" i="6"/>
  <c r="BE571" i="6"/>
  <c r="BE575" i="6"/>
  <c r="BE654" i="6"/>
  <c r="BE694" i="6"/>
  <c r="BE101" i="6"/>
  <c r="BE106" i="6"/>
  <c r="BE140" i="6"/>
  <c r="BE156" i="6"/>
  <c r="BE165" i="6"/>
  <c r="BE177" i="6"/>
  <c r="BE195" i="6"/>
  <c r="BE208" i="6"/>
  <c r="BE210" i="6"/>
  <c r="BE222" i="6"/>
  <c r="BE245" i="6"/>
  <c r="BE250" i="6"/>
  <c r="BE259" i="6"/>
  <c r="BE265" i="6"/>
  <c r="BE270" i="6"/>
  <c r="BE328" i="6"/>
  <c r="BE346" i="6"/>
  <c r="BE395" i="6"/>
  <c r="BE412" i="6"/>
  <c r="BE466" i="6"/>
  <c r="BE493" i="6"/>
  <c r="BE506" i="6"/>
  <c r="BE525" i="6"/>
  <c r="BE539" i="6"/>
  <c r="BE545" i="6"/>
  <c r="BE565" i="6"/>
  <c r="BE585" i="6"/>
  <c r="BE599" i="6"/>
  <c r="BE603" i="6"/>
  <c r="BE612" i="6"/>
  <c r="BE680" i="6"/>
  <c r="BE683" i="6"/>
  <c r="BE703" i="6"/>
  <c r="BE706" i="6"/>
  <c r="BE724" i="6"/>
  <c r="BE732" i="6"/>
  <c r="BK95" i="4"/>
  <c r="BK94" i="4" s="1"/>
  <c r="J94" i="4" s="1"/>
  <c r="J67" i="4" s="1"/>
  <c r="F63" i="5"/>
  <c r="J87" i="5"/>
  <c r="E52" i="5"/>
  <c r="BE96" i="5"/>
  <c r="E52" i="4"/>
  <c r="F63" i="4"/>
  <c r="BE102" i="4"/>
  <c r="BE107" i="4"/>
  <c r="BE111" i="4"/>
  <c r="BE123" i="4"/>
  <c r="BE129" i="4"/>
  <c r="J60" i="4"/>
  <c r="BE97" i="4"/>
  <c r="BE117" i="4"/>
  <c r="F94" i="3"/>
  <c r="BE124" i="3"/>
  <c r="BE136" i="3"/>
  <c r="BE177" i="3"/>
  <c r="BE185" i="3"/>
  <c r="BE238" i="3"/>
  <c r="BE258" i="3"/>
  <c r="BE274" i="3"/>
  <c r="BE284" i="3"/>
  <c r="BE290" i="3"/>
  <c r="BK103" i="2"/>
  <c r="BK102" i="2" s="1"/>
  <c r="J102" i="2" s="1"/>
  <c r="J67" i="2" s="1"/>
  <c r="J60" i="3"/>
  <c r="E83" i="3"/>
  <c r="BE130" i="3"/>
  <c r="BE142" i="3"/>
  <c r="BE100" i="3"/>
  <c r="BE106" i="3"/>
  <c r="BE111" i="3"/>
  <c r="BE117" i="3"/>
  <c r="BE146" i="3"/>
  <c r="BE154" i="3"/>
  <c r="BE160" i="3"/>
  <c r="BE170" i="3"/>
  <c r="BE199" i="3"/>
  <c r="BE206" i="3"/>
  <c r="BE214" i="3"/>
  <c r="BE230" i="3"/>
  <c r="BE244" i="3"/>
  <c r="BE263" i="3"/>
  <c r="BE279" i="3"/>
  <c r="BE164" i="3"/>
  <c r="BE193" i="3"/>
  <c r="BE219" i="3"/>
  <c r="BE224" i="3"/>
  <c r="BE252" i="3"/>
  <c r="BE268" i="3"/>
  <c r="F63" i="2"/>
  <c r="J96" i="2"/>
  <c r="BE164" i="2"/>
  <c r="BE181" i="2"/>
  <c r="BE188" i="2"/>
  <c r="BE207" i="2"/>
  <c r="BE326" i="2"/>
  <c r="BE331" i="2"/>
  <c r="BE341" i="2"/>
  <c r="BE362" i="2"/>
  <c r="BE428" i="2"/>
  <c r="BE449" i="2"/>
  <c r="E52" i="2"/>
  <c r="BE116" i="2"/>
  <c r="BE129" i="2"/>
  <c r="BE135" i="2"/>
  <c r="BE174" i="2"/>
  <c r="BE201" i="2"/>
  <c r="BE213" i="2"/>
  <c r="BE243" i="2"/>
  <c r="BE256" i="2"/>
  <c r="BE263" i="2"/>
  <c r="BE280" i="2"/>
  <c r="BE285" i="2"/>
  <c r="BE304" i="2"/>
  <c r="BE315" i="2"/>
  <c r="BE345" i="2"/>
  <c r="BE349" i="2"/>
  <c r="BE384" i="2"/>
  <c r="BE398" i="2"/>
  <c r="BE414" i="2"/>
  <c r="BE421" i="2"/>
  <c r="BE444" i="2"/>
  <c r="BE455" i="2"/>
  <c r="BE123" i="2"/>
  <c r="BE158" i="2"/>
  <c r="BE269" i="2"/>
  <c r="BE289" i="2"/>
  <c r="BE299" i="2"/>
  <c r="BE322" i="2"/>
  <c r="BE377" i="2"/>
  <c r="BE439" i="2"/>
  <c r="BE105" i="2"/>
  <c r="BE110" i="2"/>
  <c r="BE140" i="2"/>
  <c r="BE148" i="2"/>
  <c r="BE154" i="2"/>
  <c r="BE170" i="2"/>
  <c r="BE195" i="2"/>
  <c r="BE219" i="2"/>
  <c r="BE225" i="2"/>
  <c r="BE231" i="2"/>
  <c r="BE237" i="2"/>
  <c r="BE249" i="2"/>
  <c r="BE276" i="2"/>
  <c r="BE294" i="2"/>
  <c r="BE309" i="2"/>
  <c r="BE337" i="2"/>
  <c r="BE353" i="2"/>
  <c r="BE358" i="2"/>
  <c r="BE368" i="2"/>
  <c r="BE390" i="2"/>
  <c r="BE394" i="2"/>
  <c r="BE406" i="2"/>
  <c r="BE433" i="2"/>
  <c r="F39" i="2"/>
  <c r="BB57" i="1"/>
  <c r="BB56" i="1" s="1"/>
  <c r="AX56" i="1" s="1"/>
  <c r="F36" i="8"/>
  <c r="BA67" i="1"/>
  <c r="F37" i="9"/>
  <c r="BB68" i="1" s="1"/>
  <c r="F39" i="12"/>
  <c r="BD73" i="1"/>
  <c r="F38" i="2"/>
  <c r="BA57" i="1" s="1"/>
  <c r="BA56" i="1" s="1"/>
  <c r="F36" i="12"/>
  <c r="BA73" i="1" s="1"/>
  <c r="F36" i="14"/>
  <c r="BA76" i="1"/>
  <c r="BA75" i="1"/>
  <c r="AW75" i="1" s="1"/>
  <c r="F39" i="3"/>
  <c r="BB59" i="1"/>
  <c r="BB58" i="1"/>
  <c r="AX58" i="1" s="1"/>
  <c r="J36" i="10"/>
  <c r="AW70" i="1"/>
  <c r="J36" i="12"/>
  <c r="AW73" i="1" s="1"/>
  <c r="F37" i="12"/>
  <c r="BB73" i="1"/>
  <c r="F41" i="2"/>
  <c r="BD57" i="1" s="1"/>
  <c r="BD56" i="1" s="1"/>
  <c r="F36" i="10"/>
  <c r="BA70" i="1"/>
  <c r="BA69" i="1" s="1"/>
  <c r="AW69" i="1" s="1"/>
  <c r="J36" i="11"/>
  <c r="AW72" i="1"/>
  <c r="F36" i="11"/>
  <c r="BA72" i="1" s="1"/>
  <c r="F39" i="13"/>
  <c r="BD74" i="1"/>
  <c r="F40" i="4"/>
  <c r="BC61" i="1"/>
  <c r="BC60" i="1"/>
  <c r="AY60" i="1" s="1"/>
  <c r="J37" i="5"/>
  <c r="AV62" i="1"/>
  <c r="F36" i="6"/>
  <c r="BA64" i="1" s="1"/>
  <c r="F41" i="3"/>
  <c r="BD59" i="1"/>
  <c r="BD58" i="1"/>
  <c r="F38" i="7"/>
  <c r="BC65" i="1" s="1"/>
  <c r="F37" i="10"/>
  <c r="BB70" i="1"/>
  <c r="BB69" i="1" s="1"/>
  <c r="AX69" i="1" s="1"/>
  <c r="F37" i="13"/>
  <c r="BB74" i="1"/>
  <c r="J38" i="2"/>
  <c r="AW57" i="1" s="1"/>
  <c r="F38" i="3"/>
  <c r="BA59" i="1"/>
  <c r="BA58" i="1" s="1"/>
  <c r="AW58" i="1" s="1"/>
  <c r="J38" i="5"/>
  <c r="AW62" i="1"/>
  <c r="F39" i="7"/>
  <c r="BD65" i="1" s="1"/>
  <c r="J36" i="8"/>
  <c r="AW67" i="1"/>
  <c r="F39" i="10"/>
  <c r="BD70" i="1" s="1"/>
  <c r="BD69" i="1" s="1"/>
  <c r="F39" i="14"/>
  <c r="BD76" i="1" s="1"/>
  <c r="BD75" i="1" s="1"/>
  <c r="F41" i="4"/>
  <c r="BD61" i="1"/>
  <c r="BD60" i="1" s="1"/>
  <c r="F37" i="6"/>
  <c r="BB64" i="1"/>
  <c r="F39" i="11"/>
  <c r="BD72" i="1" s="1"/>
  <c r="F36" i="13"/>
  <c r="BA74" i="1"/>
  <c r="J38" i="4"/>
  <c r="AW61" i="1" s="1"/>
  <c r="F38" i="6"/>
  <c r="BC64" i="1"/>
  <c r="J36" i="14"/>
  <c r="AW76" i="1" s="1"/>
  <c r="J36" i="6"/>
  <c r="AW64" i="1" s="1"/>
  <c r="F36" i="7"/>
  <c r="BA65" i="1" s="1"/>
  <c r="F38" i="8"/>
  <c r="BC67" i="1" s="1"/>
  <c r="F39" i="4"/>
  <c r="BB61" i="1" s="1"/>
  <c r="BB60" i="1" s="1"/>
  <c r="AX60" i="1" s="1"/>
  <c r="F39" i="6"/>
  <c r="BD64" i="1" s="1"/>
  <c r="J36" i="7"/>
  <c r="AW65" i="1" s="1"/>
  <c r="F37" i="8"/>
  <c r="BB67" i="1" s="1"/>
  <c r="F38" i="12"/>
  <c r="BC73" i="1" s="1"/>
  <c r="J38" i="3"/>
  <c r="AW59" i="1" s="1"/>
  <c r="F39" i="8"/>
  <c r="BD67" i="1" s="1"/>
  <c r="F36" i="9"/>
  <c r="BA68" i="1" s="1"/>
  <c r="F37" i="11"/>
  <c r="BB72" i="1" s="1"/>
  <c r="F38" i="11"/>
  <c r="BC72" i="1" s="1"/>
  <c r="J36" i="13"/>
  <c r="AW74" i="1" s="1"/>
  <c r="F40" i="3"/>
  <c r="BC59" i="1" s="1"/>
  <c r="BC58" i="1" s="1"/>
  <c r="AY58" i="1" s="1"/>
  <c r="J36" i="9"/>
  <c r="AW68" i="1" s="1"/>
  <c r="F38" i="10"/>
  <c r="BC70" i="1" s="1"/>
  <c r="BC69" i="1" s="1"/>
  <c r="AY69" i="1" s="1"/>
  <c r="F38" i="13"/>
  <c r="BC74" i="1" s="1"/>
  <c r="F38" i="14"/>
  <c r="BC76" i="1" s="1"/>
  <c r="BC75" i="1" s="1"/>
  <c r="AY75" i="1" s="1"/>
  <c r="F38" i="4"/>
  <c r="BA61" i="1" s="1"/>
  <c r="BA60" i="1" s="1"/>
  <c r="AW60" i="1" s="1"/>
  <c r="F37" i="7"/>
  <c r="BB65" i="1" s="1"/>
  <c r="F38" i="9"/>
  <c r="BC68" i="1" s="1"/>
  <c r="AS55" i="1"/>
  <c r="AS54" i="1"/>
  <c r="F40" i="2"/>
  <c r="BC57" i="1"/>
  <c r="BC56" i="1" s="1"/>
  <c r="F39" i="9"/>
  <c r="BD68" i="1" s="1"/>
  <c r="F37" i="14"/>
  <c r="BB76" i="1" s="1"/>
  <c r="BB75" i="1" s="1"/>
  <c r="AX75" i="1" s="1"/>
  <c r="T89" i="9" l="1"/>
  <c r="R99" i="6"/>
  <c r="R98" i="6" s="1"/>
  <c r="R89" i="9"/>
  <c r="BK99" i="6"/>
  <c r="R89" i="8"/>
  <c r="P99" i="6"/>
  <c r="P98" i="6"/>
  <c r="AU64" i="1" s="1"/>
  <c r="AU63" i="1" s="1"/>
  <c r="P98" i="3"/>
  <c r="P97" i="3"/>
  <c r="AU59" i="1"/>
  <c r="P103" i="2"/>
  <c r="P102" i="2"/>
  <c r="AU57" i="1"/>
  <c r="BK89" i="7"/>
  <c r="J89" i="7" s="1"/>
  <c r="J64" i="7" s="1"/>
  <c r="T89" i="7"/>
  <c r="T88" i="7"/>
  <c r="P91" i="10"/>
  <c r="P90" i="10"/>
  <c r="AU70" i="1"/>
  <c r="T89" i="8"/>
  <c r="R89" i="7"/>
  <c r="R88" i="7"/>
  <c r="T99" i="6"/>
  <c r="T98" i="6"/>
  <c r="T91" i="14"/>
  <c r="T90" i="14"/>
  <c r="T91" i="10"/>
  <c r="T90" i="10"/>
  <c r="T98" i="3"/>
  <c r="T97" i="3"/>
  <c r="T103" i="2"/>
  <c r="T102" i="2" s="1"/>
  <c r="BK91" i="14"/>
  <c r="J91" i="14"/>
  <c r="J64" i="14"/>
  <c r="BK88" i="11"/>
  <c r="J88" i="11" s="1"/>
  <c r="J64" i="11" s="1"/>
  <c r="BK88" i="13"/>
  <c r="J88" i="13" s="1"/>
  <c r="J64" i="13" s="1"/>
  <c r="BK98" i="3"/>
  <c r="J98" i="3"/>
  <c r="J68" i="3" s="1"/>
  <c r="BK94" i="5"/>
  <c r="J94" i="5"/>
  <c r="J68" i="5"/>
  <c r="BK583" i="6"/>
  <c r="J583" i="6" s="1"/>
  <c r="J74" i="6" s="1"/>
  <c r="BK89" i="8"/>
  <c r="J89" i="8" s="1"/>
  <c r="J32" i="8" s="1"/>
  <c r="AG67" i="1" s="1"/>
  <c r="BK91" i="10"/>
  <c r="J91" i="10"/>
  <c r="J64" i="10"/>
  <c r="BK89" i="12"/>
  <c r="J89" i="12" s="1"/>
  <c r="J64" i="12" s="1"/>
  <c r="J95" i="4"/>
  <c r="J68" i="4" s="1"/>
  <c r="J103" i="2"/>
  <c r="J68" i="2"/>
  <c r="AU66" i="1"/>
  <c r="BB63" i="1"/>
  <c r="AX63" i="1" s="1"/>
  <c r="F35" i="7"/>
  <c r="AZ65" i="1"/>
  <c r="BC66" i="1"/>
  <c r="AY66" i="1" s="1"/>
  <c r="J35" i="11"/>
  <c r="AV72" i="1"/>
  <c r="AT72" i="1" s="1"/>
  <c r="BB71" i="1"/>
  <c r="AX71" i="1"/>
  <c r="BD55" i="1"/>
  <c r="J35" i="6"/>
  <c r="AV64" i="1" s="1"/>
  <c r="AT64" i="1" s="1"/>
  <c r="BD63" i="1"/>
  <c r="J35" i="8"/>
  <c r="AV67" i="1" s="1"/>
  <c r="AT67" i="1" s="1"/>
  <c r="AW56" i="1"/>
  <c r="F37" i="4"/>
  <c r="AZ61" i="1" s="1"/>
  <c r="BD66" i="1"/>
  <c r="J32" i="9"/>
  <c r="AG68" i="1"/>
  <c r="J35" i="10"/>
  <c r="AV70" i="1"/>
  <c r="AT70" i="1"/>
  <c r="AU69" i="1"/>
  <c r="F37" i="5"/>
  <c r="AZ62" i="1"/>
  <c r="BB66" i="1"/>
  <c r="AX66" i="1"/>
  <c r="F35" i="10"/>
  <c r="AZ70" i="1"/>
  <c r="AZ69" i="1"/>
  <c r="AV69" i="1"/>
  <c r="AT69" i="1" s="1"/>
  <c r="F35" i="11"/>
  <c r="AZ72" i="1"/>
  <c r="F35" i="14"/>
  <c r="AZ76" i="1" s="1"/>
  <c r="AZ75" i="1" s="1"/>
  <c r="AV75" i="1" s="1"/>
  <c r="AT75" i="1" s="1"/>
  <c r="J37" i="4"/>
  <c r="AV61" i="1" s="1"/>
  <c r="AT61" i="1" s="1"/>
  <c r="F35" i="6"/>
  <c r="AZ64" i="1" s="1"/>
  <c r="BB55" i="1"/>
  <c r="J35" i="7"/>
  <c r="AV65" i="1"/>
  <c r="AT65" i="1" s="1"/>
  <c r="BC71" i="1"/>
  <c r="AY71" i="1"/>
  <c r="AU56" i="1"/>
  <c r="F37" i="3"/>
  <c r="AZ59" i="1" s="1"/>
  <c r="AZ58" i="1" s="1"/>
  <c r="AV58" i="1" s="1"/>
  <c r="AT58" i="1" s="1"/>
  <c r="F35" i="12"/>
  <c r="AZ73" i="1" s="1"/>
  <c r="F37" i="2"/>
  <c r="AZ57" i="1" s="1"/>
  <c r="AZ56" i="1" s="1"/>
  <c r="AV56" i="1" s="1"/>
  <c r="F35" i="9"/>
  <c r="AZ68" i="1" s="1"/>
  <c r="J34" i="4"/>
  <c r="AG61" i="1" s="1"/>
  <c r="BC55" i="1"/>
  <c r="AY55" i="1" s="1"/>
  <c r="BA63" i="1"/>
  <c r="AW63" i="1" s="1"/>
  <c r="J35" i="9"/>
  <c r="AV68" i="1" s="1"/>
  <c r="AT68" i="1" s="1"/>
  <c r="F35" i="13"/>
  <c r="AZ74" i="1"/>
  <c r="J34" i="2"/>
  <c r="AG57" i="1" s="1"/>
  <c r="AG56" i="1" s="1"/>
  <c r="AT62" i="1"/>
  <c r="F35" i="8"/>
  <c r="AZ67" i="1" s="1"/>
  <c r="J35" i="12"/>
  <c r="AV73" i="1"/>
  <c r="AT73" i="1" s="1"/>
  <c r="AU58" i="1"/>
  <c r="J37" i="3"/>
  <c r="AV59" i="1" s="1"/>
  <c r="AT59" i="1" s="1"/>
  <c r="BA55" i="1"/>
  <c r="AW55" i="1" s="1"/>
  <c r="J35" i="13"/>
  <c r="AV74" i="1" s="1"/>
  <c r="AT74" i="1" s="1"/>
  <c r="BA71" i="1"/>
  <c r="AW71" i="1" s="1"/>
  <c r="J35" i="14"/>
  <c r="AV76" i="1"/>
  <c r="AT76" i="1" s="1"/>
  <c r="AU71" i="1"/>
  <c r="AY56" i="1"/>
  <c r="J37" i="2"/>
  <c r="AV57" i="1" s="1"/>
  <c r="AT57" i="1" s="1"/>
  <c r="BC63" i="1"/>
  <c r="AY63" i="1"/>
  <c r="BA66" i="1"/>
  <c r="AW66" i="1" s="1"/>
  <c r="BD71" i="1"/>
  <c r="BK98" i="6" l="1"/>
  <c r="J98" i="6"/>
  <c r="BK90" i="14"/>
  <c r="J90" i="14"/>
  <c r="BK88" i="7"/>
  <c r="J88" i="7"/>
  <c r="J63" i="7"/>
  <c r="BK87" i="11"/>
  <c r="J87" i="11" s="1"/>
  <c r="J63" i="11" s="1"/>
  <c r="BK93" i="5"/>
  <c r="J93" i="5"/>
  <c r="BK97" i="3"/>
  <c r="J97" i="3"/>
  <c r="J67" i="3"/>
  <c r="J63" i="8"/>
  <c r="BK90" i="10"/>
  <c r="J90" i="10"/>
  <c r="J63" i="10"/>
  <c r="J99" i="6"/>
  <c r="J64" i="6" s="1"/>
  <c r="BK88" i="12"/>
  <c r="J88" i="12"/>
  <c r="BK87" i="13"/>
  <c r="J87" i="13" s="1"/>
  <c r="J32" i="13" s="1"/>
  <c r="AG74" i="1" s="1"/>
  <c r="AN68" i="1"/>
  <c r="J41" i="9"/>
  <c r="J41" i="8"/>
  <c r="AN61" i="1"/>
  <c r="J43" i="4"/>
  <c r="AN57" i="1"/>
  <c r="J43" i="2"/>
  <c r="AN67" i="1"/>
  <c r="J32" i="6"/>
  <c r="AG64" i="1" s="1"/>
  <c r="AZ60" i="1"/>
  <c r="AV60" i="1" s="1"/>
  <c r="AT60" i="1" s="1"/>
  <c r="AX55" i="1"/>
  <c r="AZ71" i="1"/>
  <c r="AV71" i="1" s="1"/>
  <c r="AT71" i="1" s="1"/>
  <c r="AU55" i="1"/>
  <c r="AU54" i="1" s="1"/>
  <c r="J32" i="14"/>
  <c r="AG76" i="1"/>
  <c r="AG75" i="1" s="1"/>
  <c r="J32" i="12"/>
  <c r="AG73" i="1"/>
  <c r="BC54" i="1"/>
  <c r="W32" i="1" s="1"/>
  <c r="BA54" i="1"/>
  <c r="AW54" i="1" s="1"/>
  <c r="AK30" i="1" s="1"/>
  <c r="BB54" i="1"/>
  <c r="W31" i="1" s="1"/>
  <c r="AG66" i="1"/>
  <c r="BD54" i="1"/>
  <c r="W33" i="1" s="1"/>
  <c r="AZ66" i="1"/>
  <c r="AV66" i="1" s="1"/>
  <c r="AT66" i="1" s="1"/>
  <c r="AN66" i="1" s="1"/>
  <c r="AZ63" i="1"/>
  <c r="AV63" i="1" s="1"/>
  <c r="AT63" i="1" s="1"/>
  <c r="J34" i="5"/>
  <c r="AG62" i="1" s="1"/>
  <c r="AG60" i="1" s="1"/>
  <c r="AT56" i="1"/>
  <c r="AN56" i="1" s="1"/>
  <c r="J41" i="12" l="1"/>
  <c r="J41" i="6"/>
  <c r="J41" i="13"/>
  <c r="J41" i="14"/>
  <c r="J63" i="13"/>
  <c r="J67" i="5"/>
  <c r="J63" i="12"/>
  <c r="J63" i="6"/>
  <c r="J63" i="14"/>
  <c r="J43" i="5"/>
  <c r="AN62" i="1"/>
  <c r="AN64" i="1"/>
  <c r="AN73" i="1"/>
  <c r="AN75" i="1"/>
  <c r="AN74" i="1"/>
  <c r="AN76" i="1"/>
  <c r="AN60" i="1"/>
  <c r="J32" i="11"/>
  <c r="AG72" i="1"/>
  <c r="AG71" i="1"/>
  <c r="AX54" i="1"/>
  <c r="J32" i="10"/>
  <c r="AG70" i="1"/>
  <c r="AG69" i="1"/>
  <c r="W30" i="1"/>
  <c r="J34" i="3"/>
  <c r="AG59" i="1"/>
  <c r="AG58" i="1"/>
  <c r="AN58" i="1" s="1"/>
  <c r="J32" i="7"/>
  <c r="AG65" i="1"/>
  <c r="AG63" i="1"/>
  <c r="AY54" i="1"/>
  <c r="AZ55" i="1"/>
  <c r="J41" i="7" l="1"/>
  <c r="AN59" i="1"/>
  <c r="J43" i="3"/>
  <c r="AN65" i="1"/>
  <c r="J41" i="11"/>
  <c r="J41" i="10"/>
  <c r="AN70" i="1"/>
  <c r="AN72" i="1"/>
  <c r="AN69" i="1"/>
  <c r="AN71" i="1"/>
  <c r="AN63" i="1"/>
  <c r="AG55" i="1"/>
  <c r="AG54" i="1" s="1"/>
  <c r="AK26" i="1" s="1"/>
  <c r="AV55" i="1"/>
  <c r="AT55" i="1"/>
  <c r="AZ54" i="1"/>
  <c r="W29" i="1"/>
  <c r="AN55" i="1" l="1"/>
  <c r="AV54" i="1"/>
  <c r="AK29" i="1" s="1"/>
  <c r="AK35" i="1" s="1"/>
  <c r="AT54" i="1" l="1"/>
  <c r="AN54" i="1" l="1"/>
</calcChain>
</file>

<file path=xl/sharedStrings.xml><?xml version="1.0" encoding="utf-8"?>
<sst xmlns="http://schemas.openxmlformats.org/spreadsheetml/2006/main" count="19992" uniqueCount="2580">
  <si>
    <t>Export Komplet</t>
  </si>
  <si>
    <t>VZ</t>
  </si>
  <si>
    <t>2.0</t>
  </si>
  <si>
    <t/>
  </si>
  <si>
    <t>False</t>
  </si>
  <si>
    <t>{b9bd3add-9422-49dc-9f55-739acdc7de80}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</si>
  <si>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</si>
  <si>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</si>
  <si>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</si>
  <si>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</si>
  <si>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</si>
  <si>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</si>
  <si>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</si>
  <si>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</si>
  <si>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</si>
  <si>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0808-17/3-A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</si>
  <si>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</si>
  <si>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</si>
  <si>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Průmyslová zóna IV - Šumperk</t>
  </si>
  <si>
    <t>KSO:</t>
  </si>
  <si>
    <t>CC-CZ:</t>
  </si>
  <si>
    <t>Místo:</t>
  </si>
  <si>
    <t>k.ú.Šumperk</t>
  </si>
  <si>
    <t>Datum:</t>
  </si>
  <si>
    <t>26. 11. 2021</t>
  </si>
  <si>
    <t>Zadavatel:</t>
  </si>
  <si>
    <t>IČ:</t>
  </si>
  <si>
    <t>00303461</t>
  </si>
  <si>
    <t>Město Šumperk</t>
  </si>
  <si>
    <t>DIČ:</t>
  </si>
  <si>
    <t>CZ00303461</t>
  </si>
  <si>
    <t>Uchazeč:</t>
  </si>
  <si>
    <t>Vyplň údaj</t>
  </si>
  <si>
    <t>Projektant:</t>
  </si>
  <si>
    <t>27821251</t>
  </si>
  <si>
    <t>Cekr CZ s.r.o.</t>
  </si>
  <si>
    <t>CZ27821251</t>
  </si>
  <si>
    <t>True</t>
  </si>
  <si>
    <t>Zpracovatel:</t>
  </si>
  <si>
    <t>Jan Zamykal, CS ÚRS 2021/II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</si>
  <si>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</si>
  <si>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</si>
  <si>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</si>
  <si>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</si>
  <si>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</si>
  <si>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</si>
  <si>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</si>
  <si>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</si>
  <si>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</si>
  <si>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</si>
  <si>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</si>
  <si>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</si>
  <si>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</si>
  <si>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</si>
  <si>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</si>
  <si>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</si>
  <si>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</si>
  <si>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</si>
  <si>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</si>
  <si>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</si>
  <si>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</si>
  <si>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</si>
  <si>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</si>
  <si>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</si>
  <si>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</si>
  <si>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</si>
  <si>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</si>
  <si>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</si>
  <si>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</si>
  <si>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</si>
  <si>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</si>
  <si>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</si>
  <si>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</si>
  <si>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</si>
  <si>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</si>
  <si>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</si>
  <si>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</si>
  <si>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</si>
  <si>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</si>
  <si>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</si>
  <si>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100</t>
  </si>
  <si>
    <t>Objekty pozemních komunikací</t>
  </si>
  <si>
    <t>STA</t>
  </si>
  <si>
    <t>1</t>
  </si>
  <si>
    <t>{5902fa32-593b-41da-9f8d-526866459f44}</t>
  </si>
  <si>
    <t>2</t>
  </si>
  <si>
    <t>SO 100</t>
  </si>
  <si>
    <t>Komunikace vozidlové</t>
  </si>
  <si>
    <t>Soupis</t>
  </si>
  <si>
    <t>{c302839a-bf16-4237-a29c-71fa59577b38}</t>
  </si>
  <si>
    <t>/</t>
  </si>
  <si>
    <t>SO 101</t>
  </si>
  <si>
    <t>Komunikace</t>
  </si>
  <si>
    <t>3</t>
  </si>
  <si>
    <t>{f072dc82-0582-4b54-8cf8-866abc99950f}</t>
  </si>
  <si>
    <t>SO 110</t>
  </si>
  <si>
    <t>Komunikace pro pěší (cyklisty)</t>
  </si>
  <si>
    <t>{2afb568f-888f-4a3d-bb29-8e23d307b815}</t>
  </si>
  <si>
    <t>SO 111</t>
  </si>
  <si>
    <t>Chodník</t>
  </si>
  <si>
    <t>{3afcfe93-8077-4340-95c4-b8dab02b2989}</t>
  </si>
  <si>
    <t>SO 190</t>
  </si>
  <si>
    <t>Dopravní značení</t>
  </si>
  <si>
    <t>{a696f3e7-76e4-4059-9988-566517364b3f}</t>
  </si>
  <si>
    <t>SO 191</t>
  </si>
  <si>
    <t>Dopravní značení - trvalé</t>
  </si>
  <si>
    <t>{a248dde4-f787-469f-a475-eda8f2532383}</t>
  </si>
  <si>
    <t>SO 192</t>
  </si>
  <si>
    <t>Dočasné dopravní značení (DIO)</t>
  </si>
  <si>
    <t>{21a47e27-a1b7-44ad-a65d-a035e232fdc7}</t>
  </si>
  <si>
    <t>200</t>
  </si>
  <si>
    <t>Mostní objekty a zdi</t>
  </si>
  <si>
    <t>{c48266e1-8492-4f60-b333-fbd7c71dff29}</t>
  </si>
  <si>
    <t>SO 201</t>
  </si>
  <si>
    <t>Most</t>
  </si>
  <si>
    <t>{9ea2aaed-bb64-41b4-860d-8fef05bc92be}</t>
  </si>
  <si>
    <t>VON</t>
  </si>
  <si>
    <t>Vedlejší a ostatní náklady</t>
  </si>
  <si>
    <t>{8515a2fb-817c-484b-9aaf-17543408e125}</t>
  </si>
  <si>
    <t>400</t>
  </si>
  <si>
    <t>Elektro a sdělovací objekty</t>
  </si>
  <si>
    <t>{fc405d56-fc90-4202-9b62-d9b25897b055}</t>
  </si>
  <si>
    <t>SO 401</t>
  </si>
  <si>
    <t>Rozvody VO</t>
  </si>
  <si>
    <t>{3cd1c346-af82-4e76-90a4-21b5555d3923}</t>
  </si>
  <si>
    <t>SO 402</t>
  </si>
  <si>
    <t>Rozvody datové optické sítě</t>
  </si>
  <si>
    <t>{fc3805d5-6701-47b2-ad7a-ce789baa1714}</t>
  </si>
  <si>
    <t>700</t>
  </si>
  <si>
    <t>Objekty pozemních staveb</t>
  </si>
  <si>
    <t>{a953260b-014b-4c20-bfd4-98ab0bcf8953}</t>
  </si>
  <si>
    <t>SO 701</t>
  </si>
  <si>
    <t>Přeložka oplocení</t>
  </si>
  <si>
    <t>{be94b421-0cbb-4a24-b628-6e678a39e41a}</t>
  </si>
  <si>
    <t>800</t>
  </si>
  <si>
    <t>Objekty úpravy území</t>
  </si>
  <si>
    <t>{9ac89cd7-6151-4505-9548-2d6189998f2c}</t>
  </si>
  <si>
    <t>SO 801</t>
  </si>
  <si>
    <t>Inventarizace zeleně, kácení</t>
  </si>
  <si>
    <t>{f35315d1-b7f1-4754-81f1-2879ef27a81f}</t>
  </si>
  <si>
    <t>SO 802</t>
  </si>
  <si>
    <t>Sadové úprava, JTÚ a rekultivace</t>
  </si>
  <si>
    <t>{0de9de71-520c-4030-a603-9163a2e24a63}</t>
  </si>
  <si>
    <t>SO 803</t>
  </si>
  <si>
    <t>3-letá následná péče</t>
  </si>
  <si>
    <t>{ed97f0f9-5a75-4abf-afc6-b0ed89a58d84}</t>
  </si>
  <si>
    <t>900</t>
  </si>
  <si>
    <t>Volná řada objektů</t>
  </si>
  <si>
    <t>{195db1c5-2e04-47c1-8073-b7af1c694cff}</t>
  </si>
  <si>
    <t>SO 901</t>
  </si>
  <si>
    <t>VRN</t>
  </si>
  <si>
    <t>{9c1a1273-b871-4cfb-aff7-68ac5b4f5eaf}</t>
  </si>
  <si>
    <t>KRYCÍ LIST SOUPISU PRACÍ</t>
  </si>
  <si>
    <t>Objekt:</t>
  </si>
  <si>
    <t>100 - Objekty pozemních komunikací</t>
  </si>
  <si>
    <t>Soupis:</t>
  </si>
  <si>
    <t>SO 100 - Komunikace vozidlové</t>
  </si>
  <si>
    <t>Úroveň 3:</t>
  </si>
  <si>
    <t>SO 101 -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</si>
  <si>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</si>
  <si>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</si>
  <si>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</si>
  <si>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</si>
  <si>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</si>
  <si>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</si>
  <si>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23 - Zakládání - piloty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</si>
  <si>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</si>
  <si>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</si>
  <si>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</si>
  <si>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87 - Potrubí z trub plastických a skleněných</t>
  </si>
  <si>
    <t xml:space="preserve">    89 - Ostatní konstrukce na trubním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</si>
  <si>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</si>
  <si>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</si>
  <si>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</si>
  <si>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</si>
  <si>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</si>
  <si>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</si>
  <si>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</si>
  <si>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</si>
  <si>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</si>
  <si>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</si>
  <si>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</si>
  <si>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</si>
  <si>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</si>
  <si>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</si>
  <si>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</si>
  <si>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</si>
  <si>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</si>
  <si>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</si>
  <si>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</si>
  <si>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</si>
  <si>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</si>
  <si>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</si>
  <si>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</si>
  <si>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</si>
  <si>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CS ÚRS 2021 02</t>
  </si>
  <si>
    <t>4</t>
  </si>
  <si>
    <t>95458442</t>
  </si>
  <si>
    <t>Online PSC</t>
  </si>
  <si>
    <t>https://podminky.urs.cz/item/CS_URS_2021_02/113202111</t>
  </si>
  <si>
    <t>VV</t>
  </si>
  <si>
    <t>"vybour.stáv.obrub dle PD"</t>
  </si>
  <si>
    <t xml:space="preserve">"výměna v ZÚ na PS pro napojení"    14,00  </t>
  </si>
  <si>
    <t>Součet</t>
  </si>
  <si>
    <t>113203111</t>
  </si>
  <si>
    <t>Vytrhání obrub s vybouráním lože, s přemístěním hmot na skládku na vzdálenost do 3 m nebo s naložením na dopravní prostředek z dlažebních kostek</t>
  </si>
  <si>
    <t>-1820257137</t>
  </si>
  <si>
    <t>https://podminky.urs.cz/item/CS_URS_2021_02/113203111</t>
  </si>
  <si>
    <t>"vybour.stáv.obrub ze ŽK (jednořádek) dle PD"</t>
  </si>
  <si>
    <t>"!!!kostky budou opětovně využity při stavbě dle PD!!!"</t>
  </si>
  <si>
    <t>122251104</t>
  </si>
  <si>
    <t>Odkopávky a prokopávky nezapažené strojně v hornině třídy těžitelnosti I skupiny 3 přes 100 do 500 m3</t>
  </si>
  <si>
    <t>m3</t>
  </si>
  <si>
    <t>440222466</t>
  </si>
  <si>
    <t>https://podminky.urs.cz/item/CS_URS_2021_02/122251104</t>
  </si>
  <si>
    <t>"odkopávka pro konstrukci komunikace dle PD"</t>
  </si>
  <si>
    <t>"digitálně odečteno z grafické části PD"</t>
  </si>
  <si>
    <t>272,12</t>
  </si>
  <si>
    <t>"!!!předpoklad využití  - veškerý přebytek výkopku bude využit k doplnění násypu  a svahu tělesa komunikace!!!"</t>
  </si>
  <si>
    <t>171151101</t>
  </si>
  <si>
    <t>Hutnění boků násypů z hornin soudržných a sypkých pro jakýkoliv sklon, délku a míru zhutnění svahu</t>
  </si>
  <si>
    <t>m2</t>
  </si>
  <si>
    <t>-2126024614</t>
  </si>
  <si>
    <t>https://podminky.urs.cz/item/CS_URS_2021_02/171151101</t>
  </si>
  <si>
    <t>"úprava trvalých svahů tělesa komunikace dle PD"</t>
  </si>
  <si>
    <t>381,80</t>
  </si>
  <si>
    <t>5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</si>
  <si>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</si>
  <si>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</si>
  <si>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902154934</t>
  </si>
  <si>
    <t>https://podminky.urs.cz/item/CS_URS_2021_02/171152111</t>
  </si>
  <si>
    <t>"vytvoření parapláně (aktivní zóny) pod novou skladbu komunikace dle PD v tl. 55 cm"</t>
  </si>
  <si>
    <t>"digitálně odečteno z grafické části PD, index rozšíření ploch i=1,22"</t>
  </si>
  <si>
    <t>0,55*974,20*1,22</t>
  </si>
  <si>
    <t>6</t>
  </si>
  <si>
    <t>M</t>
  </si>
  <si>
    <t>58344197</t>
  </si>
  <si>
    <t>štěrkodrť frakce 0/63</t>
  </si>
  <si>
    <t>t</t>
  </si>
  <si>
    <t>8</t>
  </si>
  <si>
    <t>1353300715</t>
  </si>
  <si>
    <t>P</t>
  </si>
  <si>
    <t>Poznámka k položce:_x000D_
Zdroj - lomy v okolí stavby vč nákladů na pořízení a dopravu na místo stavby.</t>
  </si>
  <si>
    <t>"dodávka (nákup)materiálu potřebného k vytvoření aktivní zóny - 1,90 t/m3"</t>
  </si>
  <si>
    <t>653,688*1,90</t>
  </si>
  <si>
    <t>7</t>
  </si>
  <si>
    <t>173103999.FP</t>
  </si>
  <si>
    <t>Doplnění násypů a dosypávky se zhutněním do 100% PS</t>
  </si>
  <si>
    <t>716683656</t>
  </si>
  <si>
    <t xml:space="preserve">Poznámka k položce:_x000D_
Firemní položka._x000D_
Dle ČSN 73 6133 a s ní souvisících ČSN, příslušných TP, TKP a ZTKP, parametr 92% PS, zemina min. podmínečně vhodná.  
Veškeré práce a použitý materiál musí být odsouhlasen TDI._x000D_
Položka zahrnuje:_x000D_
- kompletní provedení zemní konstrukce vč. výběru vhodného materiálu_x000D_
- úprava  ukládaného  materiálu  vlhčením,  tříděním,  promícháním  nebo  vysoušením,  příp. jiné úpravy za účelem zlepšení jeho  mech. vlastností  
- hutnění i různé míry hutnění_x000D_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  
- ukládání po vrstvách a po jiných nutných částech (figurách) vč. dosypávek  
- spouštění a nošení materiálu_x000D_
- výměna částí zemní konstrukce znehodnocené klimatickými vlivy_x000D_
- ruční hutnění_x000D_
- svahování, hutnění a uzavírání povrchů svahů_x000D_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pod.)_x000D_
_x000D_
_x000D_
</t>
  </si>
  <si>
    <t>"vytvoření násypu tělesa komunikace pod novou skladbu vozovky dle PD"</t>
  </si>
  <si>
    <t>"digitálně odečteno z grafické části PD, interpolace z charakteristických řezů"</t>
  </si>
  <si>
    <t>1232,20-653,668</t>
  </si>
  <si>
    <t>"doplnění násypů svahu silničního tělesa dle PD"</t>
  </si>
  <si>
    <t>361,80</t>
  </si>
  <si>
    <t>181006121</t>
  </si>
  <si>
    <t>Rozprostření zemin schopných zúrodnění ve sklonu přes 1:5, tloušťka vrstvy do 0,10 m</t>
  </si>
  <si>
    <t>760835444</t>
  </si>
  <si>
    <t>https://podminky.urs.cz/item/CS_URS_2021_02/181006121</t>
  </si>
  <si>
    <t>"finální úprava terénu dle PD - doplnění (ohumusování) zelených ploch vhod.zeminou"</t>
  </si>
  <si>
    <t>9</t>
  </si>
  <si>
    <t>10364100</t>
  </si>
  <si>
    <t>zemina pro terénní úpravy - tříděná</t>
  </si>
  <si>
    <t>-468355283</t>
  </si>
  <si>
    <t>"dodávka vhodné zeminy pro provedení požadovaných úprav dle PD - 1,6 t/m3"</t>
  </si>
  <si>
    <t>381,80*0,10*1,6</t>
  </si>
  <si>
    <t>10</t>
  </si>
  <si>
    <t>181152302</t>
  </si>
  <si>
    <t>Úprava pláně na stavbách silnic a dálnic strojně v zářezech mimo skalních se zhutněním</t>
  </si>
  <si>
    <t>752451459</t>
  </si>
  <si>
    <t>https://podminky.urs.cz/item/CS_URS_2021_02/181152302</t>
  </si>
  <si>
    <t>"plocha úpravy pláně s urovnáním do předepsaného profilu dle PD"</t>
  </si>
  <si>
    <t>"digitálně odečteno z grafické části PD, index rozšíření ploch i=1,40"</t>
  </si>
  <si>
    <t>974,20*1,40</t>
  </si>
  <si>
    <t>11</t>
  </si>
  <si>
    <t>181411123</t>
  </si>
  <si>
    <t>Založení trávníku na půdě předem připravené plochy do 1000 m2 výsevem včetně utažení lučního na svahu přes 1:2 do 1:1</t>
  </si>
  <si>
    <t>753529940</t>
  </si>
  <si>
    <t>https://podminky.urs.cz/item/CS_URS_2021_02/181411123</t>
  </si>
  <si>
    <t>"osetí plochy finálního terénu dle PD"</t>
  </si>
  <si>
    <t>12</t>
  </si>
  <si>
    <t>00572474</t>
  </si>
  <si>
    <t>osivo směs travní krajinná-svahová</t>
  </si>
  <si>
    <t>kg</t>
  </si>
  <si>
    <t>-523332767</t>
  </si>
  <si>
    <t>"dodávka osiva - 35 m2/kg, ztratné 5%"</t>
  </si>
  <si>
    <t>381,80/35,00*1,05</t>
  </si>
  <si>
    <t>13</t>
  </si>
  <si>
    <t>182251101</t>
  </si>
  <si>
    <t>Svahování trvalých svahů do projektovaných profilů strojně s potřebným přemístěním výkopku při svahování násypů v jakékoliv hornině</t>
  </si>
  <si>
    <t>1576723876</t>
  </si>
  <si>
    <t>https://podminky.urs.cz/item/CS_URS_2021_02/182251101</t>
  </si>
  <si>
    <t>23</t>
  </si>
  <si>
    <t>Zakládání - piloty</t>
  </si>
  <si>
    <t>14</t>
  </si>
  <si>
    <t>231213399</t>
  </si>
  <si>
    <t>Provedení štěrkových pilot průměr do 940 mm dl. 3,30 m</t>
  </si>
  <si>
    <t>vlastní</t>
  </si>
  <si>
    <t>-1146304716</t>
  </si>
  <si>
    <t>Poznámka k položce:_x000D_
Firemní položka._x000D_
Položka obsahuje kompletní zřízení štěrkových pilířů dle PD a zahrnuje veškeré práce, činnosti a technologické prostředky nutné pro úplné provedení dodávky.</t>
  </si>
  <si>
    <t>"zřízení štěrkopískových pilířů (pilot) dle PD"</t>
  </si>
  <si>
    <t>111*3,30</t>
  </si>
  <si>
    <t>Vodorovné konstrukce</t>
  </si>
  <si>
    <t>463212111</t>
  </si>
  <si>
    <t>Rovnanina z lomového kamene upraveného, tříděného jakékoliv tloušťky rovnaniny s vyklínováním spár a dutin úlomky kamene</t>
  </si>
  <si>
    <t>-1091127539</t>
  </si>
  <si>
    <t>https://podminky.urs.cz/item/CS_URS_2021_02/463212111</t>
  </si>
  <si>
    <t>"provedení opevnění výtoku přípojky UV dle PD"</t>
  </si>
  <si>
    <t>"digitálně odečteno z výkr.č.100.2.7"</t>
  </si>
  <si>
    <t>1,70*1,80*0,45</t>
  </si>
  <si>
    <t>Komunikace pozemní</t>
  </si>
  <si>
    <t>16</t>
  </si>
  <si>
    <t>564211111</t>
  </si>
  <si>
    <t>Podklad nebo podsyp ze štěrkopísku ŠP s rozprostřením, vlhčením a zhutněním, po zhutnění tl. 50 mm</t>
  </si>
  <si>
    <t>-817330670</t>
  </si>
  <si>
    <t>https://podminky.urs.cz/item/CS_URS_2021_02/564211111</t>
  </si>
  <si>
    <t>"plocha úpravy pláně - vyrovnání ŠP do předepsaného profilu dle PD"</t>
  </si>
  <si>
    <t>17</t>
  </si>
  <si>
    <t>564851113</t>
  </si>
  <si>
    <t>Podklad ze štěrkodrti ŠD s rozprostřením a zhutněním, po zhutnění tl. 170 mm</t>
  </si>
  <si>
    <t>-1120912189</t>
  </si>
  <si>
    <t>https://podminky.urs.cz/item/CS_URS_2021_02/564851113</t>
  </si>
  <si>
    <t>"nová skladba konstrukce komunikace dle PD, index rozšíření ploch i = 1,18"</t>
  </si>
  <si>
    <t>"digitálně odečteno z výkr.č.100.2.1 a 100.2.3"</t>
  </si>
  <si>
    <t>"podkladní vrstva ŠD"    974,20*1,18</t>
  </si>
  <si>
    <t>18</t>
  </si>
  <si>
    <t>564861111</t>
  </si>
  <si>
    <t>Podklad ze štěrkodrti ŠD s rozprostřením a zhutněním, po zhutnění tl. 200 mm</t>
  </si>
  <si>
    <t>-1115483646</t>
  </si>
  <si>
    <t>https://podminky.urs.cz/item/CS_URS_2021_02/564861111</t>
  </si>
  <si>
    <t>"nová skladba konstrukce komunikace dle PD, index rozšíření ploch i = 1,09"</t>
  </si>
  <si>
    <t>"podkladní vrstva ŠD"    974,20*1,09</t>
  </si>
  <si>
    <t>19</t>
  </si>
  <si>
    <t>565145121</t>
  </si>
  <si>
    <t>Asfaltový beton vrstva podkladní ACP 16 (obalované kamenivo střednězrnné - OKS) s rozprostřením a zhutněním v pruhu šířky přes 3 m, po zhutnění tl. 60 mm</t>
  </si>
  <si>
    <t>384323177</t>
  </si>
  <si>
    <t>https://podminky.urs.cz/item/CS_URS_2021_02/565145121</t>
  </si>
  <si>
    <t>"nová skladba konstrukce komunikace dle PD"</t>
  </si>
  <si>
    <t>"podkladní vrstva"    974,20</t>
  </si>
  <si>
    <t>20</t>
  </si>
  <si>
    <t>569831111</t>
  </si>
  <si>
    <t>Zpevnění krajnic nebo komunikací pro pěší s rozprostřením a zhutněním, po zhutnění štěrkodrtí tl. 100 mm</t>
  </si>
  <si>
    <t>-994225968</t>
  </si>
  <si>
    <t>https://podminky.urs.cz/item/CS_URS_2021_02/569831111</t>
  </si>
  <si>
    <t>"úprava nezpevněné krajnice dle PD"</t>
  </si>
  <si>
    <t>"pravá strana"     138,00*0,50</t>
  </si>
  <si>
    <t>573191111</t>
  </si>
  <si>
    <t>Postřik infiltrační kationaktivní emulzí v množství 1,00 kg/m2</t>
  </si>
  <si>
    <t>-186042101</t>
  </si>
  <si>
    <t>https://podminky.urs.cz/item/CS_URS_2021_02/573191111</t>
  </si>
  <si>
    <t>"nová skladba konstrukce komunikace dle PD, index rozšíření ploch i = 1,05"</t>
  </si>
  <si>
    <t>"infiltrační postřik 0,70 kg/m2"    974,20*1,05</t>
  </si>
  <si>
    <t>22</t>
  </si>
  <si>
    <t>573231107</t>
  </si>
  <si>
    <t>Postřik spojovací PS bez posypu kamenivem ze silniční emulze, v množství 0,40 kg/m2</t>
  </si>
  <si>
    <t>-1061948615</t>
  </si>
  <si>
    <t>https://podminky.urs.cz/item/CS_URS_2021_02/573231107</t>
  </si>
  <si>
    <t>974,20</t>
  </si>
  <si>
    <t>573231108</t>
  </si>
  <si>
    <t>Postřik spojovací PS bez posypu kamenivem ze silniční emulze, v množství 0,50 kg/m2</t>
  </si>
  <si>
    <t>-266539290</t>
  </si>
  <si>
    <t>https://podminky.urs.cz/item/CS_URS_2021_02/573231108</t>
  </si>
  <si>
    <t>24</t>
  </si>
  <si>
    <t>577144121</t>
  </si>
  <si>
    <t>Asfaltový beton vrstva obrusná ACO 11 (ABS) s rozprostřením a se zhutněním z nemodifikovaného asfaltu v pruhu šířky přes 3 m tř. I, po zhutnění tl. 50 mm</t>
  </si>
  <si>
    <t>-1763701386</t>
  </si>
  <si>
    <t>https://podminky.urs.cz/item/CS_URS_2021_02/577144121</t>
  </si>
  <si>
    <t>"obrusná vrstva - kryt"    974,20</t>
  </si>
  <si>
    <t>25</t>
  </si>
  <si>
    <t>577175122</t>
  </si>
  <si>
    <t>Asfaltový beton vrstva ložní ACL 16 (ABH) s rozprostřením a zhutněním z nemodifikovaného asfaltu v pruhu šířky přes 3 m, po zhutnění tl. 80 mm</t>
  </si>
  <si>
    <t>11262269</t>
  </si>
  <si>
    <t>https://podminky.urs.cz/item/CS_URS_2021_02/577175122</t>
  </si>
  <si>
    <t>"ložní vrstva"    974,20</t>
  </si>
  <si>
    <t>Úpravy povrchů, podlahy a osazování výplní</t>
  </si>
  <si>
    <t>26</t>
  </si>
  <si>
    <t>628635552</t>
  </si>
  <si>
    <t>Vyplnění spár dosavadních konstrukcí zdiva cementovou maltou s vyčištěním spár hloubky přes 70 do 120 mm, zdiva z lomového kamene s vyspárováním</t>
  </si>
  <si>
    <t>791645859</t>
  </si>
  <si>
    <t>https://podminky.urs.cz/item/CS_URS_2021_02/628635552</t>
  </si>
  <si>
    <t>"vyspárování rovnaniny z LK pod výtokem přípojky UV dle PD"</t>
  </si>
  <si>
    <t>1*1,67</t>
  </si>
  <si>
    <t>87</t>
  </si>
  <si>
    <t>Potrubí z trub plastických a skleněných</t>
  </si>
  <si>
    <t>27</t>
  </si>
  <si>
    <t>132151102</t>
  </si>
  <si>
    <t>Hloubení nezapažených rýh šířky do 800 mm strojně s urovnáním dna do předepsaného profilu a spádu v hornině třídy těžitelnosti I skupiny 1 a 2 přes 20 do 50 m3</t>
  </si>
  <si>
    <t>-262441032</t>
  </si>
  <si>
    <t>https://podminky.urs.cz/item/CS_URS_2021_02/132151102</t>
  </si>
  <si>
    <t>"přípojka nové UV, předpokl.prům.hl.vč.lože 1,30 m"</t>
  </si>
  <si>
    <t>30,00*1,30*0,80</t>
  </si>
  <si>
    <t>28</t>
  </si>
  <si>
    <t>174151101</t>
  </si>
  <si>
    <t>Zásyp sypaninou z jakékoliv horniny strojně s uložením výkopku ve vrstvách se zhutněním jam, šachet, rýh nebo kolem objektů v těchto vykopávkách</t>
  </si>
  <si>
    <t>1136981693</t>
  </si>
  <si>
    <t>https://podminky.urs.cz/item/CS_URS_2021_02/174151101</t>
  </si>
  <si>
    <t>"dosypání rýhy potrubí vhodným materiálem dle PD"</t>
  </si>
  <si>
    <t>31,20</t>
  </si>
  <si>
    <t>"odpočet objemu lože a obsypu potrubí - tl. 0,10 + 0,50"</t>
  </si>
  <si>
    <t>-30,00*1,20*0,80*0,60</t>
  </si>
  <si>
    <t>29</t>
  </si>
  <si>
    <t>512</t>
  </si>
  <si>
    <t>569056228</t>
  </si>
  <si>
    <t>"dodávka vhodného materiálu pro zásyp přípojek UV (2,0 t/m3)"</t>
  </si>
  <si>
    <t>13,92*2,00</t>
  </si>
  <si>
    <t>30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</si>
  <si>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</si>
  <si>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</si>
  <si>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1378913196</t>
  </si>
  <si>
    <t>https://podminky.urs.cz/item/CS_URS_2021_02/175111101</t>
  </si>
  <si>
    <t>"obsyp potrubí dopojení  UV vhodným materiálem dle PD - tl. 50 cm"</t>
  </si>
  <si>
    <t>30,00*1,20*0,80*0,50</t>
  </si>
  <si>
    <t>31</t>
  </si>
  <si>
    <t>58337331</t>
  </si>
  <si>
    <t>štěrkopísek frakce 0/22</t>
  </si>
  <si>
    <t>1026923544</t>
  </si>
  <si>
    <t>"materiál pro obsyp potrubí - 1,95 t/m3"</t>
  </si>
  <si>
    <t>14,40*1,95</t>
  </si>
  <si>
    <t>32</t>
  </si>
  <si>
    <t>359901211</t>
  </si>
  <si>
    <t>Monitoring stok (kamerový systém) jakékoli výšky nová kanalizace</t>
  </si>
  <si>
    <t>-557113748</t>
  </si>
  <si>
    <t>https://podminky.urs.cz/item/CS_URS_2021_02/359901211</t>
  </si>
  <si>
    <t>"provedení kontroly novépřípojky dle PD"</t>
  </si>
  <si>
    <t>30,00</t>
  </si>
  <si>
    <t>33</t>
  </si>
  <si>
    <t>451572111</t>
  </si>
  <si>
    <t>Lože pod potrubí, stoky a drobné objekty v otevřeném výkopu z kameniva drobného těženého 0 až 4 mm</t>
  </si>
  <si>
    <t>-1444258107</t>
  </si>
  <si>
    <t>https://podminky.urs.cz/item/CS_URS_2021_02/451572111</t>
  </si>
  <si>
    <t>"lože trubního vedení přípojky UV dle PD, tl.10 cm"</t>
  </si>
  <si>
    <t>30,00*1,20*0,80*0,10</t>
  </si>
  <si>
    <t>34</t>
  </si>
  <si>
    <t>871310310</t>
  </si>
  <si>
    <t>Montáž kanalizačního potrubí z plastů z polypropylenu PP hladkého plnostěnného SN 10 DN 150</t>
  </si>
  <si>
    <t>2088856683</t>
  </si>
  <si>
    <t>https://podminky.urs.cz/item/CS_URS_2021_02/871310310</t>
  </si>
  <si>
    <t>"dodávka a montáž potrubí přípojky UV dle PD"</t>
  </si>
  <si>
    <t>35</t>
  </si>
  <si>
    <t>28611196</t>
  </si>
  <si>
    <t>trubka kanalizační PPKGEM 160x4,9x1000mm SN10</t>
  </si>
  <si>
    <t>-175680101</t>
  </si>
  <si>
    <t>"dodávka trub dle PD, ztratné 3%"</t>
  </si>
  <si>
    <t>13,50*1,03</t>
  </si>
  <si>
    <t>89</t>
  </si>
  <si>
    <t>Ostatní konstrukce na trubním vedení</t>
  </si>
  <si>
    <t>36</t>
  </si>
  <si>
    <t>131251100</t>
  </si>
  <si>
    <t>Hloubení nezapažených jam a zářezů strojně s urovnáním dna do předepsaného profilu a spádu v hornině třídy těžitelnosti I skupiny 3 do 20 m3</t>
  </si>
  <si>
    <t>1859014835</t>
  </si>
  <si>
    <t>https://podminky.urs.cz/item/CS_URS_2021_02/131251100</t>
  </si>
  <si>
    <t>"výkop pro montáž nové UV dle PD - předpokl.hl.1,30 m vč.lože"</t>
  </si>
  <si>
    <t>1,50*1,50*1,30</t>
  </si>
  <si>
    <t>37</t>
  </si>
  <si>
    <t>-490780256</t>
  </si>
  <si>
    <t>"zpětný zásyp nové UV dle PD"</t>
  </si>
  <si>
    <t>"celkový objem výkopu"    2,925</t>
  </si>
  <si>
    <t>"odpočet objemu lože"    -0,225</t>
  </si>
  <si>
    <t>"odpočet objemu UV"    -0,28*0,28*3,14*1,20</t>
  </si>
  <si>
    <t>38</t>
  </si>
  <si>
    <t>1312144488</t>
  </si>
  <si>
    <t>"dodávka vhodného materiálu pro zásyp UV (2,0 t/m3)"</t>
  </si>
  <si>
    <t>2,405*2,00</t>
  </si>
  <si>
    <t>39</t>
  </si>
  <si>
    <t>451573111</t>
  </si>
  <si>
    <t>Lože pod potrubí, stoky a drobné objekty v otevřeném výkopu z písku a štěrkopísku do 63 mm</t>
  </si>
  <si>
    <t>606807492</t>
  </si>
  <si>
    <t>https://podminky.urs.cz/item/CS_URS_2021_02/451573111</t>
  </si>
  <si>
    <t>"lože pod nové UV dle PD v tl. 10 cm"</t>
  </si>
  <si>
    <t>1,50*1,50*0,10</t>
  </si>
  <si>
    <t>40</t>
  </si>
  <si>
    <t>895941111</t>
  </si>
  <si>
    <t>Zřízení vpusti kanalizační uliční z betonových dílců typ UV-50 normální</t>
  </si>
  <si>
    <t>kus</t>
  </si>
  <si>
    <t>-1336372840</t>
  </si>
  <si>
    <t>https://podminky.urs.cz/item/CS_URS_2021_02/895941111</t>
  </si>
  <si>
    <t>"montáž (osazení) nové uliční vpusií dle PD"</t>
  </si>
  <si>
    <t>"!!!skladba dílů jednotlivých vpustí bude upřesněna při provádění stavby!!!"</t>
  </si>
  <si>
    <t>41</t>
  </si>
  <si>
    <t>59223850</t>
  </si>
  <si>
    <t>dno pro uliční vpusť s výtokovým otvorem betonové 450x330x50mm</t>
  </si>
  <si>
    <t>-294417718</t>
  </si>
  <si>
    <t>"dodávka dna nové UV"</t>
  </si>
  <si>
    <t>42</t>
  </si>
  <si>
    <t>59223858</t>
  </si>
  <si>
    <t>skruž pro uliční vpusť horní betonová 450x570x50mm</t>
  </si>
  <si>
    <t>879527981</t>
  </si>
  <si>
    <t>"dodávka skruží nové UV"</t>
  </si>
  <si>
    <t>43</t>
  </si>
  <si>
    <t>59223860</t>
  </si>
  <si>
    <t>skruž pro uliční vpusť středová betonová 450x195x50mm</t>
  </si>
  <si>
    <t>-18227898</t>
  </si>
  <si>
    <t>44</t>
  </si>
  <si>
    <t>59223864</t>
  </si>
  <si>
    <t>prstenec pro uliční vpusť vyrovnávací betonový 390x60x130mm</t>
  </si>
  <si>
    <t>-371420831</t>
  </si>
  <si>
    <t>"dodávka prstence nové UV"</t>
  </si>
  <si>
    <t>45</t>
  </si>
  <si>
    <t>899211112</t>
  </si>
  <si>
    <t>Osazení litinových mříží s rámem na šachtách tunelové stoky hmotnosti jednotlivě přes 50 do 100 kg</t>
  </si>
  <si>
    <t>-1438098559</t>
  </si>
  <si>
    <t>https://podminky.urs.cz/item/CS_URS_2021_02/899211112</t>
  </si>
  <si>
    <t>"osazení mříže nové UV dle PD"</t>
  </si>
  <si>
    <t>46</t>
  </si>
  <si>
    <t>55242320</t>
  </si>
  <si>
    <t>mříž vtoková litinová plochá 500x500mm</t>
  </si>
  <si>
    <t>476925373</t>
  </si>
  <si>
    <t>"dodávka mříže pro novou UV"</t>
  </si>
  <si>
    <t>47</t>
  </si>
  <si>
    <t>592238277.FP</t>
  </si>
  <si>
    <t>kalový koš B1 pro uliční vpust betonovou</t>
  </si>
  <si>
    <t>565928497</t>
  </si>
  <si>
    <t>Poznámka k položce:_x000D_
Firemní položka</t>
  </si>
  <si>
    <t>"dodávka kal.koše pro novou UV dle PD"</t>
  </si>
  <si>
    <t>Ostatní konstrukce a práce, bourání</t>
  </si>
  <si>
    <t>48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</si>
  <si>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</si>
  <si>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</si>
  <si>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-1519357770</t>
  </si>
  <si>
    <t>https://podminky.urs.cz/item/CS_URS_2021_02/916111123</t>
  </si>
  <si>
    <t>"osazení jednořádku ze žul.kostek podél silniční obruby v rozsahu dle PD"</t>
  </si>
  <si>
    <t>"1.úsek - u ONO"     46,00</t>
  </si>
  <si>
    <t>"2.úsek- před mostem"    137,00</t>
  </si>
  <si>
    <t>"3.úsek - za mostem"    1,00</t>
  </si>
  <si>
    <t>49</t>
  </si>
  <si>
    <t>58381007</t>
  </si>
  <si>
    <t>kostka dlažební žula drobná 8/10</t>
  </si>
  <si>
    <t>-1245174452</t>
  </si>
  <si>
    <t>"dodávka ŽK pro dvojřádek, ztratné 2%"</t>
  </si>
  <si>
    <t>198,00*0,10*1,02</t>
  </si>
  <si>
    <t>"odpočet objemu využitých původních kostek"</t>
  </si>
  <si>
    <t>"SO 101"   -14,00*0,10*1,02</t>
  </si>
  <si>
    <t>"SO 111"    -(45+8)*0,10*1,02</t>
  </si>
  <si>
    <t>50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</si>
  <si>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</si>
  <si>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</si>
  <si>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-466383590</t>
  </si>
  <si>
    <t>https://podminky.urs.cz/item/CS_URS_2021_02/916131213</t>
  </si>
  <si>
    <t>"osazení nových obrub dle PD"</t>
  </si>
  <si>
    <t>51</t>
  </si>
  <si>
    <t>59217030</t>
  </si>
  <si>
    <t>obrubník betonový silniční přechodový 1000x150x150-250mm</t>
  </si>
  <si>
    <t>485920186</t>
  </si>
  <si>
    <t>"dodávka nových obrub - ztratné 1%"</t>
  </si>
  <si>
    <t>1,00*1,01</t>
  </si>
  <si>
    <t>52</t>
  </si>
  <si>
    <t>59217031</t>
  </si>
  <si>
    <t>obrubník betonový silniční 1000x150x250mm</t>
  </si>
  <si>
    <t>64985145</t>
  </si>
  <si>
    <t>13,00*1,01</t>
  </si>
  <si>
    <t>53</t>
  </si>
  <si>
    <t>916991121</t>
  </si>
  <si>
    <t>Lože pod obrubníky, krajníky nebo obruby z dlažebních kostek z betonu prostého</t>
  </si>
  <si>
    <t>-433307847</t>
  </si>
  <si>
    <t>https://podminky.urs.cz/item/CS_URS_2021_02/916991121</t>
  </si>
  <si>
    <t>"zesílené bet.lože pod obrubou dle PD"</t>
  </si>
  <si>
    <t>"jednořádek žulová kostka  - 0,015 m3/m"</t>
  </si>
  <si>
    <t>198,00*0,015</t>
  </si>
  <si>
    <t>"obrubník silniční  - 0,020 m3/m"</t>
  </si>
  <si>
    <t>14,00*0,020</t>
  </si>
  <si>
    <t>54</t>
  </si>
  <si>
    <t>919726224</t>
  </si>
  <si>
    <t>Geotextilie tkaná pro vyztužení, separaci nebo filtraci z polyesteru, podélná/příčná pevnost v tahu 150/150 kN/m</t>
  </si>
  <si>
    <t>834281410</t>
  </si>
  <si>
    <t>https://podminky.urs.cz/item/CS_URS_2021_02/919726224</t>
  </si>
  <si>
    <t>"dodávka a montáž tahové geotextilie dle PD"</t>
  </si>
  <si>
    <t>"pláň, index rozšíření ploch i=1,40"    974,20*1,4</t>
  </si>
  <si>
    <t>"násyp, index rozšíření ploch i=1,26"    974,2*1,26</t>
  </si>
  <si>
    <t>"podklad ŠD, index rozšíření ploch i=1,18"    974,20*1,18</t>
  </si>
  <si>
    <t>55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</si>
  <si>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</si>
  <si>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</si>
  <si>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-494340786</t>
  </si>
  <si>
    <t>https://podminky.urs.cz/item/CS_URS_2021_02/919732211</t>
  </si>
  <si>
    <t>Poznámka k položce:_x000D_
Firemní položka.</t>
  </si>
  <si>
    <t>"izolace napojení živič.krytu na stáv.konstrukce zálivkou"</t>
  </si>
  <si>
    <t>"digitálně odečteno z výkr.č.100.2.1"</t>
  </si>
  <si>
    <t>"napojení na ZÚ"    7,00</t>
  </si>
  <si>
    <t>56</t>
  </si>
  <si>
    <t>919735112</t>
  </si>
  <si>
    <t>Řezání stávajícího živičného krytu nebo podkladu hloubky přes 50 do 100 mm</t>
  </si>
  <si>
    <t>1112163724</t>
  </si>
  <si>
    <t>https://podminky.urs.cz/item/CS_URS_2021_02/919735112</t>
  </si>
  <si>
    <t>"zaříznutí stávajícího živičného krytu pro úpravu napojení dle PD"</t>
  </si>
  <si>
    <t xml:space="preserve">"zaříznutí u napojení k původním obrubám - výměna v ZÚ na PS"    14,00  </t>
  </si>
  <si>
    <t>57</t>
  </si>
  <si>
    <t>979071122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</si>
  <si>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živicí nebo cementovou maltou</t>
  </si>
  <si>
    <t>1584548594</t>
  </si>
  <si>
    <t>https://podminky.urs.cz/item/CS_URS_2021_02/979071122</t>
  </si>
  <si>
    <t>"očištění vybour.žul.kostek k opětovnému použití dle PD"</t>
  </si>
  <si>
    <t>14,00*0,10</t>
  </si>
  <si>
    <t>58</t>
  </si>
  <si>
    <t>999999101</t>
  </si>
  <si>
    <t>Příplatek za úpravu betonových obrub silničních seříznutím a dělením kolmým nebo šikmým pro vytvoření napojení v oblouku nebo zkrácení na požadovanou délku</t>
  </si>
  <si>
    <t>ks</t>
  </si>
  <si>
    <t>1487642653</t>
  </si>
  <si>
    <t>"předpoklad 5% z celk.množství osazovaných obrub"</t>
  </si>
  <si>
    <t>14,00*0,05</t>
  </si>
  <si>
    <t>997</t>
  </si>
  <si>
    <t>Přesun sutě</t>
  </si>
  <si>
    <t>59</t>
  </si>
  <si>
    <t>997221561</t>
  </si>
  <si>
    <t>Vodorovná doprava suti bez naložení, ale se složením a s hrubým urovnáním z kusových materiálů, na vzdálenost do 1 km</t>
  </si>
  <si>
    <t>1613827020</t>
  </si>
  <si>
    <t>https://podminky.urs.cz/item/CS_URS_2021_02/997221561</t>
  </si>
  <si>
    <t>"odvoz vybouraného materiálu k trvalému uložení na skládku"</t>
  </si>
  <si>
    <t>"obrubníky"     2,87</t>
  </si>
  <si>
    <t>60</t>
  </si>
  <si>
    <t>997221569</t>
  </si>
  <si>
    <t>Vodorovná doprava suti bez naložení, ale se složením a s hrubým urovnáním Příplatek k ceně za každý další i započatý 1 km přes 1 km</t>
  </si>
  <si>
    <t>2006668946</t>
  </si>
  <si>
    <t>https://podminky.urs.cz/item/CS_URS_2021_02/997221569</t>
  </si>
  <si>
    <t>"odvoz vybouraného materiálu k uložení na skládku do 7 km"</t>
  </si>
  <si>
    <t>"obrubníky"     2,87*6</t>
  </si>
  <si>
    <t>61</t>
  </si>
  <si>
    <t>997221615</t>
  </si>
  <si>
    <t>Poplatek za uložení stavebního odpadu na skládce (skládkovné) z prostého betonu zatříděného do Katalogu odpadů pod kódem 17 01 01</t>
  </si>
  <si>
    <t>-927368383</t>
  </si>
  <si>
    <t>https://podminky.urs.cz/item/CS_URS_2021_02/997221615</t>
  </si>
  <si>
    <t>"poplatek za uložení vybouraného materiálu na skládce"</t>
  </si>
  <si>
    <t>2,87</t>
  </si>
  <si>
    <t>998</t>
  </si>
  <si>
    <t>Přesun hmot</t>
  </si>
  <si>
    <t>62</t>
  </si>
  <si>
    <t>998225111</t>
  </si>
  <si>
    <t>Přesun hmot pro komunikace s krytem z kameniva, monolitickým betonovým nebo živičným dopravní vzdálenost do 200 m jakékoliv délky objektu</t>
  </si>
  <si>
    <t>-1590990337</t>
  </si>
  <si>
    <t>https://podminky.urs.cz/item/CS_URS_2021_02/998225111</t>
  </si>
  <si>
    <t>SO 110 - Komunikace pro pěší (cyklisty)</t>
  </si>
  <si>
    <t>SO 111 - Chodník</t>
  </si>
  <si>
    <t xml:space="preserve">    5 - Komunikace</t>
  </si>
  <si>
    <t>113154114</t>
  </si>
  <si>
    <t>Frézování živičného podkladu nebo krytu s naložením na dopravní prostředek plochy do 500 m2 bez překážek v trase pruhu šířky do 0,5 m, tloušťky vrstvy 100 mm</t>
  </si>
  <si>
    <t>118202778</t>
  </si>
  <si>
    <t>https://podminky.urs.cz/item/CS_URS_2021_02/113154114</t>
  </si>
  <si>
    <t>"odfrézování živič,vrstev stáv.komunikace v trase chodníku dle PD"</t>
  </si>
  <si>
    <t>13,00+5,50</t>
  </si>
  <si>
    <t>"!!!vyzískaný recyklát je možno využít do úpravy krajnice objektu SO 101!!!"</t>
  </si>
  <si>
    <t>1673537398</t>
  </si>
  <si>
    <t>"vybour.stáv.obrub komunikace v tras chodníku dle PD"</t>
  </si>
  <si>
    <t xml:space="preserve">45+8  </t>
  </si>
  <si>
    <t>-592123069</t>
  </si>
  <si>
    <t>45+8</t>
  </si>
  <si>
    <t>-1046885567</t>
  </si>
  <si>
    <t>"odkopávka pro konstrukci chodníků dle PD"</t>
  </si>
  <si>
    <t>111,32</t>
  </si>
  <si>
    <t>400776917</t>
  </si>
  <si>
    <t>"úprava trvalých svahů tělesa chodníku dle PD"</t>
  </si>
  <si>
    <t>342+29</t>
  </si>
  <si>
    <t>-72357284</t>
  </si>
  <si>
    <t>"vytvoření násypu tělesa komunikace pod novou skladbu chodníku dle PD"</t>
  </si>
  <si>
    <t>241,40</t>
  </si>
  <si>
    <t>-1571040449</t>
  </si>
  <si>
    <t>1341456569</t>
  </si>
  <si>
    <t>(342+29)*0,10*1,6</t>
  </si>
  <si>
    <t>1529199433</t>
  </si>
  <si>
    <t>"digitálně odečteno z grafické části PD, index rozšíření ploch i=1,10"</t>
  </si>
  <si>
    <t>"1.úsek - ONO"     (91,80+3,70)*1,10</t>
  </si>
  <si>
    <t>"2.úsek - před mostem"    ((265,60+7,50)+(31,60+3,00))*1,10</t>
  </si>
  <si>
    <t>"3.úsek - za mostem"    5,30*1,10</t>
  </si>
  <si>
    <t>-965598666</t>
  </si>
  <si>
    <t>1200152539</t>
  </si>
  <si>
    <t>371/35,00*1,05</t>
  </si>
  <si>
    <t>182151111</t>
  </si>
  <si>
    <t>Svahování trvalých svahů do projektovaných profilů strojně s potřebným přemístěním výkopku při svahování v zářezech v hornině třídy těžitelnosti I, skupiny 1 až 3</t>
  </si>
  <si>
    <t>478275756</t>
  </si>
  <si>
    <t>https://podminky.urs.cz/item/CS_URS_2021_02/182151111</t>
  </si>
  <si>
    <t>-562987983</t>
  </si>
  <si>
    <t>342</t>
  </si>
  <si>
    <t>564871111</t>
  </si>
  <si>
    <t>Podklad ze štěrkodrti ŠD s rozprostřením a zhutněním, po zhutnění tl. 250 mm</t>
  </si>
  <si>
    <t>-737719387</t>
  </si>
  <si>
    <t>https://podminky.urs.cz/item/CS_URS_2021_02/564871111</t>
  </si>
  <si>
    <t>"podklad dlažby chodníku dle PD"</t>
  </si>
  <si>
    <t>"1.úsek - ONO"     91,80+3,70</t>
  </si>
  <si>
    <t>"2.úsek - před mostem"    (265,60+7,50)+(31,60+3,00)</t>
  </si>
  <si>
    <t>"3.úsek - za mostem"    5,30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</si>
  <si>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</si>
  <si>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</si>
  <si>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1783061024</t>
  </si>
  <si>
    <t>https://podminky.urs.cz/item/CS_URS_2021_02/596211112</t>
  </si>
  <si>
    <t>"dlažba chodníku dle PD"</t>
  </si>
  <si>
    <t>59245018</t>
  </si>
  <si>
    <t>dlažba tvar obdélník betonová 200x100x60mm přírodní</t>
  </si>
  <si>
    <t>-921386805</t>
  </si>
  <si>
    <t>"dodávka dlažby dle PD - ztratné 2 %"</t>
  </si>
  <si>
    <t>"1.úsek - ONO"     91,80*1,02</t>
  </si>
  <si>
    <t>"2.úsek - před mostem"    (265,60+31,60)*1,02</t>
  </si>
  <si>
    <t>"3.úsek - za mostem"    5,30*1,02</t>
  </si>
  <si>
    <t>59245006</t>
  </si>
  <si>
    <t>dlažba tvar obdélník betonová pro nevidomé 200x100x60mm barevná</t>
  </si>
  <si>
    <t>158803683</t>
  </si>
  <si>
    <t>"dodávka dlažby dle PD - SLP, ztratné 3%"</t>
  </si>
  <si>
    <t>"signální a varovné pásy - SLP barevná (bílá)"</t>
  </si>
  <si>
    <t>"1.úsek - ONO"     3,70*1,03</t>
  </si>
  <si>
    <t>"2.úsek - před mostem"    (7,50+3,00)*1,03</t>
  </si>
  <si>
    <t>-127500103</t>
  </si>
  <si>
    <t>"1.úsek - ONO"     41+6+1</t>
  </si>
  <si>
    <t>"2.úsek - před mostem"    (103+12)+(6,5+3,5+3)+(1+1+1)</t>
  </si>
  <si>
    <t>"3.úsek - za mostem"    2,5</t>
  </si>
  <si>
    <t>59217029</t>
  </si>
  <si>
    <t>obrubník betonový silniční nájezdový 1000x150x150mm</t>
  </si>
  <si>
    <t>-106977396</t>
  </si>
  <si>
    <t>"1.úsek - ONO"     6*1,01</t>
  </si>
  <si>
    <t>"2.úsek - před mostem"    (6,5+3,5+3)*1,01</t>
  </si>
  <si>
    <t>-1162133669</t>
  </si>
  <si>
    <t>"1.úsek - ONO"     1*1,01</t>
  </si>
  <si>
    <t>"2.úsek - před mostem"    (1+1+1)*1,01</t>
  </si>
  <si>
    <t>-1993341062</t>
  </si>
  <si>
    <t>"1.úsek - ONO"     41*1,01</t>
  </si>
  <si>
    <t>"2.úsek - před mostem"    (103+12)*1,01</t>
  </si>
  <si>
    <t>"3.úsek - za mostem"    2,5*1,01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</si>
  <si>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</si>
  <si>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</si>
  <si>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1720896590</t>
  </si>
  <si>
    <t>https://podminky.urs.cz/item/CS_URS_2021_02/916231213</t>
  </si>
  <si>
    <t>"osazení nových obrub chodníku dle PD"</t>
  </si>
  <si>
    <t>"1.úsek - ONO"     44,5</t>
  </si>
  <si>
    <t>"2.úsek - před mostem"    110,5+14,5</t>
  </si>
  <si>
    <t>"3.úsek - za mostem"    4</t>
  </si>
  <si>
    <t>59217017</t>
  </si>
  <si>
    <t>obrubník betonový chodníkový 1000x100x250mm</t>
  </si>
  <si>
    <t>277924746</t>
  </si>
  <si>
    <t>"1.úsek - ONO"     44,5*1,01</t>
  </si>
  <si>
    <t>"2.úsek - před mostem"    (110,5+14,5)*1,01</t>
  </si>
  <si>
    <t>"3.úsek - za mostem"    4*1,01</t>
  </si>
  <si>
    <t>882491865</t>
  </si>
  <si>
    <t>"obrubník silniční - 0,02 m3/m"</t>
  </si>
  <si>
    <t>181,50*0,02</t>
  </si>
  <si>
    <t>"obrubník chodníkový - 0,015 m3/m"</t>
  </si>
  <si>
    <t>173,50*0,015</t>
  </si>
  <si>
    <t>249452869</t>
  </si>
  <si>
    <t xml:space="preserve">"zaříznutí pro uložení nových obrub v pův.komunikaci"    46+8,5  </t>
  </si>
  <si>
    <t>1324310659</t>
  </si>
  <si>
    <t>(45+8)*0,10</t>
  </si>
  <si>
    <t>-1415861069</t>
  </si>
  <si>
    <t>184,00*0,05</t>
  </si>
  <si>
    <t>999999102</t>
  </si>
  <si>
    <t>Příplatek za úpravu betonových obrub chodníkových seříznutím a dělením kolmým nebo šikmým pro vytvoření napojení v oblouku nebo zkrácení na požadovanou délku</t>
  </si>
  <si>
    <t>1904692082</t>
  </si>
  <si>
    <t>173,50*0,05</t>
  </si>
  <si>
    <t>2058572658</t>
  </si>
  <si>
    <t>"obrubníky"     10,865</t>
  </si>
  <si>
    <t>75840843</t>
  </si>
  <si>
    <t>"obrubníky"     10,865*6</t>
  </si>
  <si>
    <t>-1081753295</t>
  </si>
  <si>
    <t>10,865</t>
  </si>
  <si>
    <t>998223011</t>
  </si>
  <si>
    <t>Přesun hmot pro pozemní komunikace s krytem dlážděným dopravní vzdálenost do 200 m jakékoliv délky objektu</t>
  </si>
  <si>
    <t>-297589438</t>
  </si>
  <si>
    <t>https://podminky.urs.cz/item/CS_URS_2021_02/998223011</t>
  </si>
  <si>
    <t>SO 190 - Dopravní značení</t>
  </si>
  <si>
    <t>SO 191 - Dopravní značení - trvalé</t>
  </si>
  <si>
    <t>914111111</t>
  </si>
  <si>
    <t>Montáž svislé dopravní značky základní velikosti do 1 m2 objímkami na sloupky nebo konzoly</t>
  </si>
  <si>
    <t>-448488957</t>
  </si>
  <si>
    <t>https://podminky.urs.cz/item/CS_URS_2021_02/914111111</t>
  </si>
  <si>
    <t>"montáž přemisťovaného stávajícího DZ dle PD"</t>
  </si>
  <si>
    <t>"P2+E2c"    1+1</t>
  </si>
  <si>
    <t>914511112</t>
  </si>
  <si>
    <t>Montáž sloupku dopravních značek délky do 3,5 m do hliníkové patky</t>
  </si>
  <si>
    <t>-365681362</t>
  </si>
  <si>
    <t>https://podminky.urs.cz/item/CS_URS_2021_02/914511112</t>
  </si>
  <si>
    <t>"montáž přemisťovaného stávajícího DZ dle PD - nový sloupek"</t>
  </si>
  <si>
    <t>"sestava značek P4+E2c"    1</t>
  </si>
  <si>
    <t>40445235</t>
  </si>
  <si>
    <t>sloupek pro dopravní značku Al D 60mm v 3,5m</t>
  </si>
  <si>
    <t>826358699</t>
  </si>
  <si>
    <t>"dodávka nových sloupků DZ dle PD"</t>
  </si>
  <si>
    <t>915111111</t>
  </si>
  <si>
    <t>Vodorovné dopravní značení stříkané barvou dělící čára šířky 125 mm souvislá bílá základní</t>
  </si>
  <si>
    <t>-787786251</t>
  </si>
  <si>
    <t>https://podminky.urs.cz/item/CS_URS_2021_02/915111111</t>
  </si>
  <si>
    <t>"VDZ dle PD"</t>
  </si>
  <si>
    <t>"V4a"    144+106+39</t>
  </si>
  <si>
    <t>915611111</t>
  </si>
  <si>
    <t>Předznačení pro vodorovné značení stříkané barvou nebo prováděné z nátěrových hmot liniové dělicí čáry, vodicí proužky</t>
  </si>
  <si>
    <t>1810815006</t>
  </si>
  <si>
    <t>https://podminky.urs.cz/item/CS_URS_2021_02/915611111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</si>
  <si>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</si>
  <si>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</si>
  <si>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1257034513</t>
  </si>
  <si>
    <t>https://podminky.urs.cz/item/CS_URS_2021_02/966006211</t>
  </si>
  <si>
    <t>"demontáž původního DZ k přemístění dle PD"</t>
  </si>
  <si>
    <t>"P4+E2c"    1+1</t>
  </si>
  <si>
    <t>-759856020</t>
  </si>
  <si>
    <t>SO 192 - Dočasné dopravní značení (DIO)</t>
  </si>
  <si>
    <t>913911000</t>
  </si>
  <si>
    <t>Montáž, demontáž a údržba dočasného dopravního značení po dobu výstavby</t>
  </si>
  <si>
    <t>soub</t>
  </si>
  <si>
    <t>881627855</t>
  </si>
  <si>
    <t>200 - Mostní objekty a zdi</t>
  </si>
  <si>
    <t>SO 201 - Most</t>
  </si>
  <si>
    <t xml:space="preserve">    2 - Zakládání</t>
  </si>
  <si>
    <t xml:space="preserve">    3 - Svislé a kompletní konstrukce</t>
  </si>
  <si>
    <t xml:space="preserve">    8 - Trubní vedení</t>
  </si>
  <si>
    <t>PSV - Práce a dodávky PSV</t>
  </si>
  <si>
    <t xml:space="preserve">    711 - Izolace proti vodě, vlhkosti a plynům</t>
  </si>
  <si>
    <t xml:space="preserve">    764 - Konstrukce klempířské</t>
  </si>
  <si>
    <t>124253100</t>
  </si>
  <si>
    <t>Vykopávky pro koryta vodotečí strojně v hornině třídy těžitelnosti I skupiny 3 do 100 m3</t>
  </si>
  <si>
    <t>-806318779</t>
  </si>
  <si>
    <t>https://podminky.urs.cz/item/CS_URS_2021_02/124253100</t>
  </si>
  <si>
    <t>zpevnění dna toku - výměry určeny odměřením a výpočtem z digitálního podkladu</t>
  </si>
  <si>
    <t>"přechod z nově upraveného dna toku na stávající v dl. 3,0m a tl. 0,4m" 7,83*0,4*3,0*2</t>
  </si>
  <si>
    <t>131251104</t>
  </si>
  <si>
    <t>Hloubení nezapažených jam a zářezů strojně s urovnáním dna do předepsaného profilu a spádu v hornině třídy těžitelnosti I skupiny 3 přes 100 do 500 m3</t>
  </si>
  <si>
    <t>-2063738461</t>
  </si>
  <si>
    <t>https://podminky.urs.cz/item/CS_URS_2021_02/131251104</t>
  </si>
  <si>
    <t>výměry určeny odměřením a výpočtem z digitálního podkladu</t>
  </si>
  <si>
    <t>"pro opěru 1" 15,43"m2"*5,68"m</t>
  </si>
  <si>
    <t>"pro opěru 2" 14,32"m2"*7,06"m</t>
  </si>
  <si>
    <t>132251101</t>
  </si>
  <si>
    <t>Hloubení nezapažených rýh šířky do 800 mm strojně s urovnáním dna do předepsaného profilu a spádu v hornině třídy těžitelnosti I skupiny 3 do 20 m3</t>
  </si>
  <si>
    <t>-1492828649</t>
  </si>
  <si>
    <t>https://podminky.urs.cz/item/CS_URS_2021_02/132251101</t>
  </si>
  <si>
    <t>"příčné prahy ve dně toku" 0,6*(0,8-0,35)*(17,1+13,1)</t>
  </si>
  <si>
    <t>"podélné prahy ve dně toku" 0,6*(0,8-0,35)*(20,8+20,8)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</si>
  <si>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</si>
  <si>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</si>
  <si>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-1748845068</t>
  </si>
  <si>
    <t>https://podminky.urs.cz/item/CS_URS_2021_02/162751117</t>
  </si>
  <si>
    <t>na skládku do 10km</t>
  </si>
  <si>
    <t>"ze stavebních jam" 188,741</t>
  </si>
  <si>
    <t>"z rýh pro prahy ve dně toku" 19,386</t>
  </si>
  <si>
    <t>"z kamenného záhozu dna" 18,792</t>
  </si>
  <si>
    <t>171201231</t>
  </si>
  <si>
    <t>Poplatek za uložení stavebního odpadu na recyklační skládce (skládkovné) zeminy a kamení zatříděného do Katalogu odpadů pod kódem 17 05 04</t>
  </si>
  <si>
    <t>1200654430</t>
  </si>
  <si>
    <t>https://podminky.urs.cz/item/CS_URS_2021_02/171201231</t>
  </si>
  <si>
    <t>"výkopek ze stavebních jam" 188,741"m3"*1,9"t/m3</t>
  </si>
  <si>
    <t>"výkopek z rýh pro prahy ve dně toku" 19,386*1,9"t/m3</t>
  </si>
  <si>
    <t>"výkopek z kamenného záhozu dna" 18,792*1,9"t/m3</t>
  </si>
  <si>
    <t>673295959</t>
  </si>
  <si>
    <t>stavebních jam za opěrami - výměry určeny odměřením a výpočtem z digitálního podkladu</t>
  </si>
  <si>
    <t>"opěra 1" 3,34"m2"*11,038"m"+7,0*0,6*8,0</t>
  </si>
  <si>
    <t>"opěra 2" 2,93"m2"*10,331"m"+7,0*0,6*8,0</t>
  </si>
  <si>
    <t>stavebních jam před opěrami - výměry určeny odměřením a výpočtem z digitálního podkladu</t>
  </si>
  <si>
    <t>"opěra 1" 1,34"m2"*15,43"m</t>
  </si>
  <si>
    <t>"opěra 2" 1,11"m2"*14,32"m</t>
  </si>
  <si>
    <t>58331200</t>
  </si>
  <si>
    <t>štěrkopísek netříděný zásypový</t>
  </si>
  <si>
    <t>1055052008</t>
  </si>
  <si>
    <t>170,908"m3"*1,9"t/m3</t>
  </si>
  <si>
    <t>181411132</t>
  </si>
  <si>
    <t>Založení trávníku na půdě předem připravené plochy do 1000 m2 výsevem včetně utažení parkového na svahu přes 1:5 do 1:2</t>
  </si>
  <si>
    <t>-425223339</t>
  </si>
  <si>
    <t>https://podminky.urs.cz/item/CS_URS_2021_02/181411132</t>
  </si>
  <si>
    <t>"definitivní terénní úpravy kolem mostu" 4*40,0</t>
  </si>
  <si>
    <t>167554279</t>
  </si>
  <si>
    <t>160,0*0,02"kg/m2</t>
  </si>
  <si>
    <t>413418988</t>
  </si>
  <si>
    <t>"definitivní terénní úpravy koem mostu" 4*40,0</t>
  </si>
  <si>
    <t>182351123</t>
  </si>
  <si>
    <t>Rozprostření a urovnání ornice ve svahu sklonu přes 1:5 strojně při souvislé ploše přes 100 do 500 m2, tl. vrstvy do 200 mm</t>
  </si>
  <si>
    <t>-412872505</t>
  </si>
  <si>
    <t>https://podminky.urs.cz/item/CS_URS_2021_02/182351123</t>
  </si>
  <si>
    <t>10364101</t>
  </si>
  <si>
    <t>zemina pro terénní úpravy -  ornice</t>
  </si>
  <si>
    <t>1038362471</t>
  </si>
  <si>
    <t>"v tl.100mm" 160,0*0,1*1,8"t/m3</t>
  </si>
  <si>
    <t>Zakládání</t>
  </si>
  <si>
    <t>211521111</t>
  </si>
  <si>
    <t>Výplň kamenivem do rýh odvodňovacích žeber nebo trativodů bez zhutnění, s úpravou povrchu výplně kamenivem hrubým drceným frakce 63 až 125 mm</t>
  </si>
  <si>
    <t>544273907</t>
  </si>
  <si>
    <t>https://podminky.urs.cz/item/CS_URS_2021_02/211521111</t>
  </si>
  <si>
    <t>obsyp drenáží za ruby opěr</t>
  </si>
  <si>
    <t>"opěra 1" 0,4*0,4*11,039</t>
  </si>
  <si>
    <t>"opěra 1" 0,4*0,4*10,331</t>
  </si>
  <si>
    <t>212792212</t>
  </si>
  <si>
    <t>Odvodnění mostní opěry z plastových trub drenážní potrubí flexibilní DN 160</t>
  </si>
  <si>
    <t>-603789113</t>
  </si>
  <si>
    <t>https://podminky.urs.cz/item/CS_URS_2021_02/212792212</t>
  </si>
  <si>
    <t>drenáže za ruby opěr</t>
  </si>
  <si>
    <t>"opěra 1" 11,039</t>
  </si>
  <si>
    <t>"opěra 1" 10,331</t>
  </si>
  <si>
    <t>212972113</t>
  </si>
  <si>
    <t>Opláštění drenážních trub filtrační textilií DN 160</t>
  </si>
  <si>
    <t>-1749674352</t>
  </si>
  <si>
    <t>https://podminky.urs.cz/item/CS_URS_2021_02/212972113</t>
  </si>
  <si>
    <t>drenáže za ruby opěr geotextílií 800g/m2</t>
  </si>
  <si>
    <t>224311112</t>
  </si>
  <si>
    <t>Maloprofilové vrty průběžným sacím vrtáním průměru přes 93 do 156 mm do úklonu 45° v hl 0 až 25 m v hornině tř. I a II</t>
  </si>
  <si>
    <t>-1017470869</t>
  </si>
  <si>
    <t>https://podminky.urs.cz/item/CS_URS_2021_02/224311112</t>
  </si>
  <si>
    <t>pro mikropiloty</t>
  </si>
  <si>
    <t>"opěra 1" 24*8,0</t>
  </si>
  <si>
    <t>"opěra 2" 23*8,0</t>
  </si>
  <si>
    <t>273311126</t>
  </si>
  <si>
    <t>Základové konstrukce z betonu prostého desky ve výkopu nebo na hlavách pilot C 20/25</t>
  </si>
  <si>
    <t>-1129602033</t>
  </si>
  <si>
    <t>https://podminky.urs.cz/item/CS_URS_2021_02/273311126</t>
  </si>
  <si>
    <t>přechodové klíny tl. 250-550mm, dl.3,0m</t>
  </si>
  <si>
    <t>"opěra 1" 3,0*(0,25+0,55)/2*11,043</t>
  </si>
  <si>
    <t>"opěra 2" 3,0*(0,25+0,55)/2*10,331</t>
  </si>
  <si>
    <t>273311128</t>
  </si>
  <si>
    <t>Základové konstrukce z betonu prostého desky ve výkopu nebo na hlavách pilot C 30/37</t>
  </si>
  <si>
    <t>-1613520150</t>
  </si>
  <si>
    <t>https://podminky.urs.cz/item/CS_URS_2021_02/273311128</t>
  </si>
  <si>
    <t>rampovité zakočení pravostranné římsy</t>
  </si>
  <si>
    <t>0,8*0,3*3,0*2</t>
  </si>
  <si>
    <t>273354111</t>
  </si>
  <si>
    <t>Bednění základových konstrukcí desek zřízení</t>
  </si>
  <si>
    <t>928021622</t>
  </si>
  <si>
    <t>https://podminky.urs.cz/item/CS_URS_2021_02/273354111</t>
  </si>
  <si>
    <t>"opěra 1" 2*3,437*(0,25+0,55)/2+(0,25+0,55)*11,043</t>
  </si>
  <si>
    <t>"opěra 2" 2*3,171*(0,25+0,55)/2+(0,25+0,55)*10,331</t>
  </si>
  <si>
    <t>0,3*(0,8+3,0)*2*2</t>
  </si>
  <si>
    <t>273354211</t>
  </si>
  <si>
    <t>Bednění základových konstrukcí desek odstranění bednění</t>
  </si>
  <si>
    <t>-432022180</t>
  </si>
  <si>
    <t>https://podminky.urs.cz/item/CS_URS_2021_02/273354211</t>
  </si>
  <si>
    <t>281602111</t>
  </si>
  <si>
    <t>Injektování povrchové s dvojitým obturátorem mikropilot nebo kotev tlakem do 0,60 MPa</t>
  </si>
  <si>
    <t>hod</t>
  </si>
  <si>
    <t>-2008084140</t>
  </si>
  <si>
    <t>https://podminky.urs.cz/item/CS_URS_2021_02/281602111</t>
  </si>
  <si>
    <t>zálivka mikropilot - 1,5hod/pilotu</t>
  </si>
  <si>
    <t>"opěra 1" 24*1,5</t>
  </si>
  <si>
    <t>"opěra 2" 23*1,5</t>
  </si>
  <si>
    <t>282602112</t>
  </si>
  <si>
    <t>Injektování povrchové s dvojitým obturátorem mikropilot nebo kotev tlakem přes 0,60 do 2,0 MPa</t>
  </si>
  <si>
    <t>-2101424510</t>
  </si>
  <si>
    <t>https://podminky.urs.cz/item/CS_URS_2021_02/282602112</t>
  </si>
  <si>
    <t>injektáž mikropilot - 2x1,5hod/pilotu</t>
  </si>
  <si>
    <t>"opěra 1" 24*1,5*2</t>
  </si>
  <si>
    <t>"opěra 2" 23*1,5*2</t>
  </si>
  <si>
    <t>58522150</t>
  </si>
  <si>
    <t>cement portlandský směsný CEM II 32,5MPa</t>
  </si>
  <si>
    <t>-1226102567</t>
  </si>
  <si>
    <t>směs cement:voda=2,2:1</t>
  </si>
  <si>
    <t>zálivka mikropilot - 320l směsi/pilotu</t>
  </si>
  <si>
    <t>"opěra 1" 24*0,320"m"*1,2"t/m3"*0,69</t>
  </si>
  <si>
    <t>"opěra 2" 23*0,320"m"*1,2"t/m3"*0,69</t>
  </si>
  <si>
    <t>injektáž mikropilot - 240l směsi/pilotu</t>
  </si>
  <si>
    <t>"opěra 1" 24*0,240"m"*1,2"t/m3"*0,69*2"injektáže"</t>
  </si>
  <si>
    <t>"opěra 2" 23*0,240"m"*1,2"t/m3"*0,69*2"injektáže"</t>
  </si>
  <si>
    <t>08211321</t>
  </si>
  <si>
    <t>voda pitná pro ostatní odběratele</t>
  </si>
  <si>
    <t>-1682385977</t>
  </si>
  <si>
    <t>"opěra 1" 24*0,320"m"*0,31</t>
  </si>
  <si>
    <t>"opěra 2" 23*0,320"m"*0,31</t>
  </si>
  <si>
    <t>"opěra 1" 24*0,240"m"*0,31*2"injektáže"</t>
  </si>
  <si>
    <t>"opěra 2" 23*0,240"m"*0,31*2"injektáže"</t>
  </si>
  <si>
    <t>283111113</t>
  </si>
  <si>
    <t>Zřízení ocelových, trubkových mikropilot tlakové i tahové svislé nebo odklon od svislice do 60° část hladká, průměru přes 105 do 115 mm</t>
  </si>
  <si>
    <t>1456979462</t>
  </si>
  <si>
    <t>https://podminky.urs.cz/item/CS_URS_2021_02/283111113</t>
  </si>
  <si>
    <t>"opěra 1" 24*(8,0-6,0)</t>
  </si>
  <si>
    <t>"opěra 2" 23*(8,0-6,0)</t>
  </si>
  <si>
    <t>283111123</t>
  </si>
  <si>
    <t>Zřízení ocelových, trubkových mikropilot tlakové i tahové svislé nebo odklon od svislice do 60° část manžetová, průměru přes 105 do 115 mm</t>
  </si>
  <si>
    <t>-1389073032</t>
  </si>
  <si>
    <t>https://podminky.urs.cz/item/CS_URS_2021_02/283111123</t>
  </si>
  <si>
    <t>"opěra 1" 24*6,0</t>
  </si>
  <si>
    <t>"opěra 2" 23*6,0</t>
  </si>
  <si>
    <t>14011080</t>
  </si>
  <si>
    <t>trubka ocelová bezešvá hladká jakost 11 353 108x20mm</t>
  </si>
  <si>
    <t>-1202191916</t>
  </si>
  <si>
    <t>283131113</t>
  </si>
  <si>
    <t>Zřízení hlav trubkových mikropilot namáhaných tlakem i tahem, průměru přes 105 do 115 mm</t>
  </si>
  <si>
    <t>908832159</t>
  </si>
  <si>
    <t>https://podminky.urs.cz/item/CS_URS_2021_02/283131113</t>
  </si>
  <si>
    <t>"opěra 1" 24</t>
  </si>
  <si>
    <t>"opěra 2" 23</t>
  </si>
  <si>
    <t>13611238</t>
  </si>
  <si>
    <t>plech ocelový hladký jakost S235JR tl 15mm tabule</t>
  </si>
  <si>
    <t>1834902768</t>
  </si>
  <si>
    <t>Poznámka k položce:_x000D_
Hmotnost 720 kg/kus</t>
  </si>
  <si>
    <t>"opěra 1" 24*0,2*0,2*0,015*7,850</t>
  </si>
  <si>
    <t>"opěra 2" 23*0,2*0,2*0,015*7,850</t>
  </si>
  <si>
    <t>Svislé a kompletní konstrukce</t>
  </si>
  <si>
    <t>317171126</t>
  </si>
  <si>
    <t>Kotvení monolitického betonu římsy do mostovky kotvou do vývrtu</t>
  </si>
  <si>
    <t>-537073709</t>
  </si>
  <si>
    <t>https://podminky.urs.cz/item/CS_URS_2021_02/317171126</t>
  </si>
  <si>
    <t>"levostranná římsa" 11+15</t>
  </si>
  <si>
    <t>"pravostranná římsa" 21</t>
  </si>
  <si>
    <t>54879202</t>
  </si>
  <si>
    <t>kotva do vývrtu pro kotvení mostní  římsy</t>
  </si>
  <si>
    <t>INDIVIDUÁLNÍ CENA</t>
  </si>
  <si>
    <t>-2008420929</t>
  </si>
  <si>
    <t>Poznámka k položce:_x000D_
iNDIVIDUÁLNÍ CENA</t>
  </si>
  <si>
    <t>317321118</t>
  </si>
  <si>
    <t>Římsy ze železového betonu C 30/37</t>
  </si>
  <si>
    <t>1670722631</t>
  </si>
  <si>
    <t>https://podminky.urs.cz/item/CS_URS_2021_02/317321118</t>
  </si>
  <si>
    <t>"levostranná římsa" 0,866"m2"*(20,341+20,921)/2"m</t>
  </si>
  <si>
    <t>"pravostranná římsa" 0,197"m2"*(20,355+20,512)/2"m</t>
  </si>
  <si>
    <t>317321191</t>
  </si>
  <si>
    <t>Římsy ze železového betonu Příplatek k cenám za betonáž malého rozsahu do 25 m3</t>
  </si>
  <si>
    <t>-628032736</t>
  </si>
  <si>
    <t>https://podminky.urs.cz/item/CS_URS_2021_02/317321191</t>
  </si>
  <si>
    <t>317353121</t>
  </si>
  <si>
    <t>Bednění mostní římsy zřízení všech tvarů</t>
  </si>
  <si>
    <t>-1571644759</t>
  </si>
  <si>
    <t>https://podminky.urs.cz/item/CS_URS_2021_02/317353121</t>
  </si>
  <si>
    <t>"levostranná římsa" (0,15+0,376)*20,341+0,25*20,921+2,8*(0,376+0,25)/2*2</t>
  </si>
  <si>
    <t>"pravostranná římsa" (0,15+0,256)*20,512+0,25*20,355+0,8*(0,256+0,25)/2*2</t>
  </si>
  <si>
    <t>317353191</t>
  </si>
  <si>
    <t>Bednění mostní římsy Příplatek k ceně za bednění oblouku, poloměru do 200 m</t>
  </si>
  <si>
    <t>-624628371</t>
  </si>
  <si>
    <t>https://podminky.urs.cz/item/CS_URS_2021_02/317353191</t>
  </si>
  <si>
    <t>317353221</t>
  </si>
  <si>
    <t>Bednění mostní římsy odstranění všech tvarů</t>
  </si>
  <si>
    <t>51765196</t>
  </si>
  <si>
    <t>https://podminky.urs.cz/item/CS_URS_2021_02/317353221</t>
  </si>
  <si>
    <t>317361116</t>
  </si>
  <si>
    <t>Výztuž mostních železobetonových říms z betonářské oceli 10 505 (R) nebo BSt 500</t>
  </si>
  <si>
    <t>1394355385</t>
  </si>
  <si>
    <t>https://podminky.urs.cz/item/CS_URS_2021_02/317361116</t>
  </si>
  <si>
    <t>"170 kg oceli na 1 m3 betonu" 0,17*21,891</t>
  </si>
  <si>
    <t>334323118</t>
  </si>
  <si>
    <t>Mostní opěry a úložné prahy z betonu železového C 30/37</t>
  </si>
  <si>
    <t>-120677943</t>
  </si>
  <si>
    <t>https://podminky.urs.cz/item/CS_URS_2021_02/334323118</t>
  </si>
  <si>
    <t>rámové stojky</t>
  </si>
  <si>
    <t>"opěra 1" 0,75*(2,361+2,089)/2*12,354</t>
  </si>
  <si>
    <t>"opěra 2" 0,75*(2,296+2,024)/2*11,639</t>
  </si>
  <si>
    <t>334323218</t>
  </si>
  <si>
    <t>Mostní křídla a závěrné zídky z betonu železového C 30/37</t>
  </si>
  <si>
    <t>1925366144</t>
  </si>
  <si>
    <t>https://podminky.urs.cz/item/CS_URS_2021_02/334323218</t>
  </si>
  <si>
    <t>"křídlo A" 0,6*(2,642+2,951)/2*(1,0+3,111)/2</t>
  </si>
  <si>
    <t>"křídlo B" 0,6*(3,155+2,821)/2*(1,0+2,839)/2</t>
  </si>
  <si>
    <t>"křídlo C" 0,6*(3,218+3,012)/2*(1,0+3,046)/2</t>
  </si>
  <si>
    <t>"křídlo D" 0,6*(2,472+2,702)/2*(1,0+2,774)/2</t>
  </si>
  <si>
    <t>334351112</t>
  </si>
  <si>
    <t>Bednění mostních opěr a úložných prahů ze systémového bednění zřízení z překližek, pro železobeton</t>
  </si>
  <si>
    <t>793504454</t>
  </si>
  <si>
    <t>https://podminky.urs.cz/item/CS_URS_2021_02/334351112</t>
  </si>
  <si>
    <t>"opěra 1" 2*(2,361+2,089)/2*12,354+0,849*(2,361+2,089)</t>
  </si>
  <si>
    <t>"opěra 2" 2*(2,296+2,024)/2*11,639+0,798*(2,296+2,024)</t>
  </si>
  <si>
    <t>334351211</t>
  </si>
  <si>
    <t>Bednění mostních opěr a úložných prahů ze systémového bednění odstranění z překližek</t>
  </si>
  <si>
    <t>-635647824</t>
  </si>
  <si>
    <t>https://podminky.urs.cz/item/CS_URS_2021_02/334351211</t>
  </si>
  <si>
    <t>334352111</t>
  </si>
  <si>
    <t>Bednění mostních křídel a závěrných zídek ze systémového bednění zřízení z překližek</t>
  </si>
  <si>
    <t>1103690021</t>
  </si>
  <si>
    <t>https://podminky.urs.cz/item/CS_URS_2021_02/334352111</t>
  </si>
  <si>
    <t>"křídlo A" 2*((2,642+2,951)/2*(1,0+3,111)/2)+0,6*(1,0+Sqrt(2,951^2+2,13^2))</t>
  </si>
  <si>
    <t>"křídlo B" 2*((3,155+2,821)/2*(1,0+2,839)/2)+0,6*(1,0+Sqrt(2,821^2+1,857^2))</t>
  </si>
  <si>
    <t>"křídlo C" 2*((3,218+3,012)/2*(1,0+3,046)/2)+0,6*(1,0+Sqrt(3,012^2+2,027^2))</t>
  </si>
  <si>
    <t>"křídlo D" 2*((2,472+2,702)/2*(1,0+2,774)/2)+0,6*(1,0+Sqrt(2,702^2+1,757^2))</t>
  </si>
  <si>
    <t>334352211</t>
  </si>
  <si>
    <t>Bednění mostních křídel a závěrných zídek ze systémového bednění odstranění z překližek</t>
  </si>
  <si>
    <t>372279963</t>
  </si>
  <si>
    <t>https://podminky.urs.cz/item/CS_URS_2021_02/334352211</t>
  </si>
  <si>
    <t>334361216</t>
  </si>
  <si>
    <t>Výztuž betonářská mostních konstrukcí opěr, úložných prahů, křídel, závěrných zídek, bloků ložisek, pilířů a sloupů z oceli 10 505 (R) nebo BSt 500 dříků opěr</t>
  </si>
  <si>
    <t>-1061077456</t>
  </si>
  <si>
    <t>https://podminky.urs.cz/item/CS_URS_2021_02/334361216</t>
  </si>
  <si>
    <t>"170 kg oceli na 1 m3 betonu" 0,17*39,471</t>
  </si>
  <si>
    <t>334361226</t>
  </si>
  <si>
    <t>Výztuž betonářská mostních konstrukcí opěr, úložných prahů, křídel, závěrných zídek, bloků ložisek, pilířů a sloupů z oceli 10 505 (R) nebo BSt 500 křídel, závěrných zdí</t>
  </si>
  <si>
    <t>427348674</t>
  </si>
  <si>
    <t>https://podminky.urs.cz/item/CS_URS_2021_02/334361226</t>
  </si>
  <si>
    <t>"170 kg oceli na 1 m3 betonu" 0,17*13,6</t>
  </si>
  <si>
    <t>334791113</t>
  </si>
  <si>
    <t>Prostup v betonových zdech z plastových trub průměru do DN 160</t>
  </si>
  <si>
    <t>547182944</t>
  </si>
  <si>
    <t>https://podminky.urs.cz/item/CS_URS_2021_02/334791113</t>
  </si>
  <si>
    <t>"převedení drenážních trubek přes opěry" 2*0,75</t>
  </si>
  <si>
    <t>388995212</t>
  </si>
  <si>
    <t>Chránička kabelů v římse z trub HDPE přes DN 80 do DN 110</t>
  </si>
  <si>
    <t>1302850127</t>
  </si>
  <si>
    <t>https://podminky.urs.cz/item/CS_URS_2021_02/388995212</t>
  </si>
  <si>
    <t>"levostranná římsa" 3*(20,341+20,921)/2</t>
  </si>
  <si>
    <t>421321128</t>
  </si>
  <si>
    <t>Mostní železobetonové nosné konstrukce deskové nebo klenbové deskové, z betonu C 30/37</t>
  </si>
  <si>
    <t>-489606179</t>
  </si>
  <si>
    <t>https://podminky.urs.cz/item/CS_URS_2021_02/421321128</t>
  </si>
  <si>
    <t>"rámová příčel" 10,9*((0,754+0,75)/2*0,849+(0,75+0,55)/2*4,485+0,55*4,3+(0,55+0,75)/2*4,258+(0,75+0,746)/2*0,798)</t>
  </si>
  <si>
    <t>421361226</t>
  </si>
  <si>
    <t>Výztuž deskových konstrukcí z betonářské oceli 10 505 (R) nebo BSt 500 deskového mostu</t>
  </si>
  <si>
    <t>1761136363</t>
  </si>
  <si>
    <t>https://podminky.urs.cz/item/CS_URS_2021_02/421361226</t>
  </si>
  <si>
    <t>"170 kg oceli na 1 m3 betonu" 0,17*101,188</t>
  </si>
  <si>
    <t>421955112</t>
  </si>
  <si>
    <t>Bednění na mostní skruži zřízení bednění z překližek</t>
  </si>
  <si>
    <t>1190341721</t>
  </si>
  <si>
    <t>https://podminky.urs.cz/item/CS_URS_2021_02/421955112</t>
  </si>
  <si>
    <t>rámová příčel</t>
  </si>
  <si>
    <t>"dolní plocha"  10,9*(Sqrt(0,2^2+4,485^2)+4,3+Sqrt(0,2^2+4,258^2))</t>
  </si>
  <si>
    <t>"boční stěny"  2*((0,754+0,75)/2*0,849+(0,75+0,55)/2*4,485+0,55*4,3+(0,55+0,75)/2*4,258+(0,75+0,746)/2*0,798)</t>
  </si>
  <si>
    <t>"zadní stěny"  0,754*11,038+0,746*10,331</t>
  </si>
  <si>
    <t>421955212</t>
  </si>
  <si>
    <t>Bednění na mostní skruži odstranění bednění z překližek</t>
  </si>
  <si>
    <t>2035090631</t>
  </si>
  <si>
    <t>https://podminky.urs.cz/item/CS_URS_2021_02/421955212</t>
  </si>
  <si>
    <t>451312111</t>
  </si>
  <si>
    <t>Podklad pod dlažbu z betonu prostého bez zvýšených nároků na prostředí tř. C 20/25 tl. přes 100 do 150 mm</t>
  </si>
  <si>
    <t>-324217240</t>
  </si>
  <si>
    <t>https://podminky.urs.cz/item/CS_URS_2021_02/451312111</t>
  </si>
  <si>
    <t>"opevnění koryta toku na dl. 22,0m" 13,73*22,0</t>
  </si>
  <si>
    <t>451315124</t>
  </si>
  <si>
    <t>Podkladní a výplňové vrstvy z betonu prostého tloušťky do 150 mm, z betonu C 12/15</t>
  </si>
  <si>
    <t>-313783477</t>
  </si>
  <si>
    <t>https://podminky.urs.cz/item/CS_URS_2021_02/451315124</t>
  </si>
  <si>
    <t>"opěra 1" 1,75*13,35</t>
  </si>
  <si>
    <t>"opěra 2" 1,75*12,64</t>
  </si>
  <si>
    <t>451475121</t>
  </si>
  <si>
    <t>Podkladní vrstva plastbetonová samonivelační, tloušťky do 10 mm první vrstva</t>
  </si>
  <si>
    <t>-1184648262</t>
  </si>
  <si>
    <t>https://podminky.urs.cz/item/CS_URS_2021_02/451475121</t>
  </si>
  <si>
    <t xml:space="preserve">podlití sloupků mostního zábradlí </t>
  </si>
  <si>
    <t>2"zábradlí"*11"sloupků"*0,2*0,2"m</t>
  </si>
  <si>
    <t>451477121</t>
  </si>
  <si>
    <t>Podkladní vrstva plastbetonová drenážní, tloušťky do 20 mm první vrstva</t>
  </si>
  <si>
    <t>-425896863</t>
  </si>
  <si>
    <t>https://podminky.urs.cz/item/CS_URS_2021_02/451477121</t>
  </si>
  <si>
    <t>odvodnění povrchu izolace v tl.45mm</t>
  </si>
  <si>
    <t>"podél říms" 0,15*14,629*2</t>
  </si>
  <si>
    <t>"kolem odvodňovačů vozovky" 0,3*1,7*2</t>
  </si>
  <si>
    <t>451477122</t>
  </si>
  <si>
    <t>Podkladní vrstva plastbetonová drenážní, tloušťky do 20 mm každá další vrstva</t>
  </si>
  <si>
    <t>123020439</t>
  </si>
  <si>
    <t>https://podminky.urs.cz/item/CS_URS_2021_02/451477122</t>
  </si>
  <si>
    <t>5,409*2"vrsty</t>
  </si>
  <si>
    <t>452311171</t>
  </si>
  <si>
    <t>Podkladní a zajišťovací konstrukce z betonu prostého v otevřeném výkopu desky pod potrubí, stoky a drobné objekty z betonu tř. C 30/37</t>
  </si>
  <si>
    <t>1067275906</t>
  </si>
  <si>
    <t>https://podminky.urs.cz/item/CS_URS_2021_02/452311171</t>
  </si>
  <si>
    <t>pod drenáže ze rubem opěr tl. 150mm, šíř. 400mm</t>
  </si>
  <si>
    <t>"opěra 1" 0,4*0,15*11,039</t>
  </si>
  <si>
    <t>"opěra 1" 0,4*0,15*10,331</t>
  </si>
  <si>
    <t>457311118</t>
  </si>
  <si>
    <t>Vyrovnávací nebo spádový beton včetně úpravy povrchu C 30/37</t>
  </si>
  <si>
    <t>-1705280077</t>
  </si>
  <si>
    <t>https://podminky.urs.cz/item/CS_URS_2021_02/457311118</t>
  </si>
  <si>
    <t>458501111</t>
  </si>
  <si>
    <t>Výplňové klíny za opěrou z kameniva hutněného po vrstvách těženého</t>
  </si>
  <si>
    <t>-53851657</t>
  </si>
  <si>
    <t>https://podminky.urs.cz/item/CS_URS_2021_02/458501111</t>
  </si>
  <si>
    <t>drenážní zásypy v přechodových oblastech mostu - výměry určeny odměřením a výpočtem z digitálního podkladu</t>
  </si>
  <si>
    <t>"opěra 1" 1,48"m2"*11,038"m"</t>
  </si>
  <si>
    <t>"opěra 2" 1,39"m2"*10,331"m"</t>
  </si>
  <si>
    <t>461310114</t>
  </si>
  <si>
    <t>Patka z betonu prostého do rýhy nebo do bednění s provedením dilatačních spár v osové vzdálenosti 2 m a jejich zalitím živičnou zálivkou z betonu bez zvláštních nároků na prostředí tř. C 20/25</t>
  </si>
  <si>
    <t>1875490476</t>
  </si>
  <si>
    <t>https://podminky.urs.cz/item/CS_URS_2021_02/461310114</t>
  </si>
  <si>
    <t>462512270</t>
  </si>
  <si>
    <t>Zához z lomového kamene neupraveného záhozového s proštěrkováním z terénu, hmotnosti jednotlivých kamenů do 200 kg</t>
  </si>
  <si>
    <t>1804361002</t>
  </si>
  <si>
    <t>https://podminky.urs.cz/item/CS_URS_2021_02/462512270</t>
  </si>
  <si>
    <t>465513127</t>
  </si>
  <si>
    <t>Dlažba z lomového kamene lomařsky upraveného na cementovou maltu, s vyspárováním cementovou maltou, tl. kamene 200 mm</t>
  </si>
  <si>
    <t>-1593097878</t>
  </si>
  <si>
    <t>https://podminky.urs.cz/item/CS_URS_2021_02/465513127</t>
  </si>
  <si>
    <t>"opevnění koryta toku na dl. 22,0m - spárováno maltou SAP XF3" 13,73*22,0</t>
  </si>
  <si>
    <t>63</t>
  </si>
  <si>
    <t>465513156</t>
  </si>
  <si>
    <t>Dlažba svahu u mostních opěr z upraveného lomového žulového kamene s vyspárováním maltou MC 25, šíře spáry 15 mm do betonového lože C 25/30 tloušťky 200 mm, plochy do 10 m2</t>
  </si>
  <si>
    <t>-754816071</t>
  </si>
  <si>
    <t>https://podminky.urs.cz/item/CS_URS_2021_02/465513156</t>
  </si>
  <si>
    <t>opevnění svahů kolem mostních křídel v šíř, 0,5m - výměry určeny odměřením a výpočtem z digitálního podkladu</t>
  </si>
  <si>
    <t>"křídlo A" 0,5*4,35</t>
  </si>
  <si>
    <t>"křídlo B" 0,5*4,15</t>
  </si>
  <si>
    <t>"křídlo C" 0,5*4,38</t>
  </si>
  <si>
    <t>"křídlo D" 0,5*4,00</t>
  </si>
  <si>
    <t>64</t>
  </si>
  <si>
    <t>-859009275</t>
  </si>
  <si>
    <t>ochranná vrstva vozovky ŠDa 0/63</t>
  </si>
  <si>
    <t>"na předmostích" 7,9*10,0*2</t>
  </si>
  <si>
    <t>65</t>
  </si>
  <si>
    <t>1883795859</t>
  </si>
  <si>
    <t>podkladní vrstva vozovky ŠDa 0/63</t>
  </si>
  <si>
    <t>"na předmostích" 7,8*10,0*2</t>
  </si>
  <si>
    <t>66</t>
  </si>
  <si>
    <t>738162978</t>
  </si>
  <si>
    <t>podkladní vrstva vozovky ACP 16+</t>
  </si>
  <si>
    <t>"na předmostích" 7,7*10,0*2</t>
  </si>
  <si>
    <t>67</t>
  </si>
  <si>
    <t>1716970842</t>
  </si>
  <si>
    <t>na podkladní ŠD vrstvě vozovky</t>
  </si>
  <si>
    <t>68</t>
  </si>
  <si>
    <t>573231106</t>
  </si>
  <si>
    <t>Postřik spojovací PS bez posypu kamenivem ze silniční emulze, v množství 0,30 kg/m2</t>
  </si>
  <si>
    <t>-794337889</t>
  </si>
  <si>
    <t>https://podminky.urs.cz/item/CS_URS_2021_02/573231106</t>
  </si>
  <si>
    <t>"na ložní vrstvě na předmostích" 7,6*10,0*2</t>
  </si>
  <si>
    <t>"na ochraně izolace mostovky" 7,6*14,629</t>
  </si>
  <si>
    <t>69</t>
  </si>
  <si>
    <t>1317241609</t>
  </si>
  <si>
    <t>na podkladní ACPvrstvě vozovky</t>
  </si>
  <si>
    <t>70</t>
  </si>
  <si>
    <t>577144141</t>
  </si>
  <si>
    <t>Asfaltový beton vrstva obrusná ACO 11 (ABS) s rozprostřením a se zhutněním z modifikovaného asfaltu v pruhu šířky přes 3 m, po zhutnění tl. 50 mm</t>
  </si>
  <si>
    <t>1369616941</t>
  </si>
  <si>
    <t>https://podminky.urs.cz/item/CS_URS_2021_02/577144141</t>
  </si>
  <si>
    <t>"na předmostích" 7,6*10,0*2</t>
  </si>
  <si>
    <t>"na mostovce" 7,6*14,629</t>
  </si>
  <si>
    <t>71</t>
  </si>
  <si>
    <t>-1148564021</t>
  </si>
  <si>
    <t>ložní vrstva vozovky ACL 16+</t>
  </si>
  <si>
    <t>72</t>
  </si>
  <si>
    <t>578143233</t>
  </si>
  <si>
    <t>Litý asfalt MA 11 (LAS) s rozprostřením z modifikovaného asfaltu v pruhu šířky přes 3 m tl. 40 mm</t>
  </si>
  <si>
    <t>1343849526</t>
  </si>
  <si>
    <t>https://podminky.urs.cz/item/CS_URS_2021_02/578143233</t>
  </si>
  <si>
    <t>ochrana izolace mostovky MA 16IV 45mm</t>
  </si>
  <si>
    <t>"na mostě" 7,6*14,629</t>
  </si>
  <si>
    <t>73</t>
  </si>
  <si>
    <t>628611111</t>
  </si>
  <si>
    <t>Nátěr mostních betonových konstrukcí akrylátový na siloxanové a plasticko-elastické bázi 2x impregnační OS-A</t>
  </si>
  <si>
    <t>1347461485</t>
  </si>
  <si>
    <t>https://podminky.urs.cz/item/CS_URS_2021_02/628611111</t>
  </si>
  <si>
    <t>povrch říms - výměry určeny odměřením a výpočtem z digitálního podkladu</t>
  </si>
  <si>
    <t>"levostranná římsa" (0,15+0,376+2,8+0,15)*(20,341+20,921)/2</t>
  </si>
  <si>
    <t>"pravostranná římsa" (0,15+0,256+0,8+0,15)*(20,355+20,512)/2</t>
  </si>
  <si>
    <t>Trubní vedení</t>
  </si>
  <si>
    <t>74</t>
  </si>
  <si>
    <t>871315211</t>
  </si>
  <si>
    <t>Kanalizační potrubí z tvrdého PVC v otevřeném výkopu ve sklonu do 20 %, hladkého plnostěnného jednovrstvého, tuhost třídy SN 4 DN 160</t>
  </si>
  <si>
    <t>-232610029</t>
  </si>
  <si>
    <t>https://podminky.urs.cz/item/CS_URS_2021_02/871315211</t>
  </si>
  <si>
    <t>"převedení drenážních trubek přes opěry" 2*1,15</t>
  </si>
  <si>
    <t>75</t>
  </si>
  <si>
    <t>911121111</t>
  </si>
  <si>
    <t>Montáž zábradlí ocelového přichyceného vruty do betonového podkladu</t>
  </si>
  <si>
    <t>-2079509334</t>
  </si>
  <si>
    <t>https://podminky.urs.cz/item/CS_URS_2021_02/911121111</t>
  </si>
  <si>
    <t>"na levostranné římse" 20,0</t>
  </si>
  <si>
    <t>"na pravostranné římse" 20,0</t>
  </si>
  <si>
    <t>76</t>
  </si>
  <si>
    <t>553423R1</t>
  </si>
  <si>
    <t>ocelové mostní zábradlí vč PKO zinkováním s 3 vrstvým nátěrem</t>
  </si>
  <si>
    <t>397632210</t>
  </si>
  <si>
    <t>Poznámka k položce:_x000D_
INDIVIDUÁLNÍ CENA</t>
  </si>
  <si>
    <t>77</t>
  </si>
  <si>
    <t>914112111</t>
  </si>
  <si>
    <t>Tabulka s označením evidenčního čísla mostu na sloupek</t>
  </si>
  <si>
    <t>630839708</t>
  </si>
  <si>
    <t>https://podminky.urs.cz/item/CS_URS_2021_02/914112111</t>
  </si>
  <si>
    <t>78</t>
  </si>
  <si>
    <t>-958851583</t>
  </si>
  <si>
    <t>"V1a" 35,0</t>
  </si>
  <si>
    <t>79</t>
  </si>
  <si>
    <t>915121111</t>
  </si>
  <si>
    <t>Vodorovné dopravní značení stříkané barvou vodící čára bílá šířky 250 mm souvislá základní</t>
  </si>
  <si>
    <t>-1031144035</t>
  </si>
  <si>
    <t>https://podminky.urs.cz/item/CS_URS_2021_02/915121111</t>
  </si>
  <si>
    <t>"V4" 35,0*2</t>
  </si>
  <si>
    <t>80</t>
  </si>
  <si>
    <t>-251905130</t>
  </si>
  <si>
    <t>81</t>
  </si>
  <si>
    <t>567115248</t>
  </si>
  <si>
    <t>lemování opevnění svahů kolem mostních křídel</t>
  </si>
  <si>
    <t>"křídlo A" 0,5+4,35</t>
  </si>
  <si>
    <t>"křídlo B" 0,5+4,15</t>
  </si>
  <si>
    <t>"křídlo C" 0,5+4,38</t>
  </si>
  <si>
    <t>"křídlo D" 0,5+4,00</t>
  </si>
  <si>
    <t>82</t>
  </si>
  <si>
    <t>2031930721</t>
  </si>
  <si>
    <t>83</t>
  </si>
  <si>
    <t>919112233</t>
  </si>
  <si>
    <t>Řezání dilatačních spár v živičném krytu vytvoření komůrky pro těsnící zálivku šířky 20 mm, hloubky 40 mm</t>
  </si>
  <si>
    <t>-313351989</t>
  </si>
  <si>
    <t>https://podminky.urs.cz/item/CS_URS_2021_02/919112233</t>
  </si>
  <si>
    <t>dilatační spára ve vozovce nad konci rámu</t>
  </si>
  <si>
    <t>"opěra 1" 8,63</t>
  </si>
  <si>
    <t>"opěra 2" 8,07</t>
  </si>
  <si>
    <t>spára mezi vozovkou a římsami</t>
  </si>
  <si>
    <t>"levostranná římsa" 20,921</t>
  </si>
  <si>
    <t>"pravostranná římsa" 20,512</t>
  </si>
  <si>
    <t>84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</si>
  <si>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</si>
  <si>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</si>
  <si>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-2110985643</t>
  </si>
  <si>
    <t>https://podminky.urs.cz/item/CS_URS_2021_02/919122132</t>
  </si>
  <si>
    <t>85</t>
  </si>
  <si>
    <t>458493565</t>
  </si>
  <si>
    <t>na ochranné vrstvě vozovky ŠDa 0/63</t>
  </si>
  <si>
    <t>86</t>
  </si>
  <si>
    <t>931994141</t>
  </si>
  <si>
    <t>Těsnění spáry betonové konstrukce pásy, profily, tmely tmelem polyuretanovým spáry pracovní do 1,5 cm2</t>
  </si>
  <si>
    <t>-1545220599</t>
  </si>
  <si>
    <t>https://podminky.urs.cz/item/CS_URS_2021_02/931994141</t>
  </si>
  <si>
    <t xml:space="preserve">spára mezi rámovými stojkami a rámovou příčlí </t>
  </si>
  <si>
    <t>"opěra 1" 12,354</t>
  </si>
  <si>
    <t>"opěra 2" 11,639</t>
  </si>
  <si>
    <t>936942122</t>
  </si>
  <si>
    <t>Osazení mostní vpusti a prodlužovací tvarovky vpusti, velikosti 300/500 mm</t>
  </si>
  <si>
    <t>2092960028</t>
  </si>
  <si>
    <t>https://podminky.urs.cz/item/CS_URS_2021_02/936942122</t>
  </si>
  <si>
    <t>88</t>
  </si>
  <si>
    <t>55241700</t>
  </si>
  <si>
    <t>odvodňovač mostní rigolový mříž 500x500mm</t>
  </si>
  <si>
    <t>-1788551746</t>
  </si>
  <si>
    <t>946231111</t>
  </si>
  <si>
    <t>Zavěšené lešení pod bednění mostních říms pracovní a podpěrné s vyložením do 0,90 m montáž</t>
  </si>
  <si>
    <t>1585661981</t>
  </si>
  <si>
    <t>https://podminky.urs.cz/item/CS_URS_2021_02/946231111</t>
  </si>
  <si>
    <t>"levostranná římsa" 20,341</t>
  </si>
  <si>
    <t>90</t>
  </si>
  <si>
    <t>946231121</t>
  </si>
  <si>
    <t>Zavěšené lešení pod bednění mostních říms pracovní a podpěrné s vyložením do 0,90 m demontáž</t>
  </si>
  <si>
    <t>-180272590</t>
  </si>
  <si>
    <t>https://podminky.urs.cz/item/CS_URS_2021_02/946231121</t>
  </si>
  <si>
    <t>91</t>
  </si>
  <si>
    <t>948411111</t>
  </si>
  <si>
    <t>Podpěrné skruže a podpěry dočasné kovové zřízení skruží z věží výšky do 10 m</t>
  </si>
  <si>
    <t>1772913814</t>
  </si>
  <si>
    <t>https://podminky.urs.cz/item/CS_URS_2021_02/948411111</t>
  </si>
  <si>
    <t>"pod rámovou příčel" 10,9*12,9*(0,8+2,5)/2</t>
  </si>
  <si>
    <t>92</t>
  </si>
  <si>
    <t>948411211</t>
  </si>
  <si>
    <t>Podpěrné skruže a podpěry dočasné kovové odstranění skruží z věží výšky do 10 m</t>
  </si>
  <si>
    <t>-876021792</t>
  </si>
  <si>
    <t>https://podminky.urs.cz/item/CS_URS_2021_02/948411211</t>
  </si>
  <si>
    <t>93</t>
  </si>
  <si>
    <t>948411911</t>
  </si>
  <si>
    <t>Podpěrné skruže a podpěry dočasné kovové měsíční nájemné skruží z věží výšky do 10 m</t>
  </si>
  <si>
    <t>1193720587</t>
  </si>
  <si>
    <t>https://podminky.urs.cz/item/CS_URS_2021_02/948411911</t>
  </si>
  <si>
    <t>232,007*2"měsíce</t>
  </si>
  <si>
    <t>94</t>
  </si>
  <si>
    <t>948521111</t>
  </si>
  <si>
    <t>Podpěrný rošt dočasný ze dřeva z příhradových nosníků zřízení</t>
  </si>
  <si>
    <t>158629744</t>
  </si>
  <si>
    <t>https://podminky.urs.cz/item/CS_URS_2021_02/948521111</t>
  </si>
  <si>
    <t>"pod rámovou příčel" 10,9*12,9</t>
  </si>
  <si>
    <t>95</t>
  </si>
  <si>
    <t>948521121</t>
  </si>
  <si>
    <t>Podpěrný rošt dočasný ze dřeva z příhradových nosníků odstranění</t>
  </si>
  <si>
    <t>239373207</t>
  </si>
  <si>
    <t>https://podminky.urs.cz/item/CS_URS_2021_02/948521121</t>
  </si>
  <si>
    <t>96</t>
  </si>
  <si>
    <t>948521129</t>
  </si>
  <si>
    <t>Podpěrný rošt dočasný ze dřeva z příhradových nosníků měsíční nájemné</t>
  </si>
  <si>
    <t>1349965300</t>
  </si>
  <si>
    <t>https://podminky.urs.cz/item/CS_URS_2021_02/948521129</t>
  </si>
  <si>
    <t>140,610*2"měsíce</t>
  </si>
  <si>
    <t>97</t>
  </si>
  <si>
    <t>953961113</t>
  </si>
  <si>
    <t>Kotvy chemické s vyvrtáním otvoru do betonu, železobetonu nebo tvrdého kamene tmel, velikost M 12, hloubka 110 mm</t>
  </si>
  <si>
    <t>-1953808421</t>
  </si>
  <si>
    <t>https://podminky.urs.cz/item/CS_URS_2021_02/953961113</t>
  </si>
  <si>
    <t>kotvení mostního zábradlí do říms</t>
  </si>
  <si>
    <t>2"zábradlí"*11"sloupků"*4"kotvy/sloupek"</t>
  </si>
  <si>
    <t>98</t>
  </si>
  <si>
    <t>998212111</t>
  </si>
  <si>
    <t>Přesun hmot pro mosty zděné, betonové monolitické, spřažené ocelobetonové nebo kovové vodorovná dopravní vzdálenost do 100 m výška mostu do 20 m</t>
  </si>
  <si>
    <t>2093328761</t>
  </si>
  <si>
    <t>https://podminky.urs.cz/item/CS_URS_2021_02/998212111</t>
  </si>
  <si>
    <t>PSV</t>
  </si>
  <si>
    <t>Práce a dodávky PSV</t>
  </si>
  <si>
    <t>711</t>
  </si>
  <si>
    <t>Izolace proti vodě, vlhkosti a plynům</t>
  </si>
  <si>
    <t>99</t>
  </si>
  <si>
    <t>711111001</t>
  </si>
  <si>
    <t>Provedení izolace proti zemní vlhkosti natěradly a tmely za studena na ploše vodorovné V nátěrem penetračním</t>
  </si>
  <si>
    <t>527392794</t>
  </si>
  <si>
    <t>https://podminky.urs.cz/item/CS_URS_2021_02/711111001</t>
  </si>
  <si>
    <t>podklad pod drenážemi ze rubem opěr tl. 150mm, šíř. 400mm</t>
  </si>
  <si>
    <t>"opěra 1" 0,4*11,039</t>
  </si>
  <si>
    <t>"opěra 1" 0,4*10,331</t>
  </si>
  <si>
    <t>"opěra 1" 3,0*11,043</t>
  </si>
  <si>
    <t>"opěra 2" 3,0*10,331</t>
  </si>
  <si>
    <t>horní plochy křídel</t>
  </si>
  <si>
    <t>"křídlo A" 0,6*(2,642+2,951)/2</t>
  </si>
  <si>
    <t>"křídlo B" 0,6*(3,155+2,821)/2</t>
  </si>
  <si>
    <t>"křídlo C" 0,6*(3,218+3,012)/2</t>
  </si>
  <si>
    <t>"křídlo D" 0,6*(2,472+2,702)/2</t>
  </si>
  <si>
    <t>11163150</t>
  </si>
  <si>
    <t>lak penetrační asfaltový</t>
  </si>
  <si>
    <t>-829613628</t>
  </si>
  <si>
    <t>Poznámka k položce:_x000D_
Spotřeba 0,3-0,4kg/m2</t>
  </si>
  <si>
    <t>79,562*0,00033"t/m2</t>
  </si>
  <si>
    <t>101</t>
  </si>
  <si>
    <t>711111002</t>
  </si>
  <si>
    <t>Provedení izolace proti zemní vlhkosti natěradly a tmely za studena na ploše vodorovné V nátěrem lakem asfaltovým</t>
  </si>
  <si>
    <t>283718931</t>
  </si>
  <si>
    <t>https://podminky.urs.cz/item/CS_URS_2021_02/711111002</t>
  </si>
  <si>
    <t>"opěra 1" 0,4*11,039*2"vrsty</t>
  </si>
  <si>
    <t>"opěra 1" 0,4*10,331*2"vrsty</t>
  </si>
  <si>
    <t>"opěra 1" 3,0*11,043*2"vrsty</t>
  </si>
  <si>
    <t>"opěra 2" 3,0*10,331*2"vrsty</t>
  </si>
  <si>
    <t>102</t>
  </si>
  <si>
    <t>11163152</t>
  </si>
  <si>
    <t>lak hydroizolační asfaltový</t>
  </si>
  <si>
    <t>1305630753</t>
  </si>
  <si>
    <t>Poznámka k položce:_x000D_
Spotřeba: 0,3-0,5 kg/m2</t>
  </si>
  <si>
    <t>145,340*0,00039"t/m2</t>
  </si>
  <si>
    <t>103</t>
  </si>
  <si>
    <t>711112001</t>
  </si>
  <si>
    <t>Provedení izolace proti zemní vlhkosti natěradly a tmely za studena na ploše svislé S nátěrem penetračním</t>
  </si>
  <si>
    <t>1023094369</t>
  </si>
  <si>
    <t>https://podminky.urs.cz/item/CS_URS_2021_02/711112001</t>
  </si>
  <si>
    <t>na líci spodní stavby</t>
  </si>
  <si>
    <t>"opěra 1" 1,19*12,354</t>
  </si>
  <si>
    <t>"opěra 4" 1,19*11,639</t>
  </si>
  <si>
    <t>"křídlo A" 5,65+0,6*5,43</t>
  </si>
  <si>
    <t>"křídlo B" 5,37+0,6*5,43</t>
  </si>
  <si>
    <t>"křídlo C" 5,35+0,6*5,18</t>
  </si>
  <si>
    <t>"křídlo D" 4,9+0,6*5,03</t>
  </si>
  <si>
    <t>Mezisoučet</t>
  </si>
  <si>
    <t>na rubu spodní stavby</t>
  </si>
  <si>
    <t>"opěra 1" (3,115+2,843)/2*11,038</t>
  </si>
  <si>
    <t>"opěra 2" (3,04+2,77)/2*10,331</t>
  </si>
  <si>
    <t>"křídlo A" 6,09</t>
  </si>
  <si>
    <t>"křídlo B" 6,08</t>
  </si>
  <si>
    <t>"křídlo C" 5,42</t>
  </si>
  <si>
    <t>"křídlo D" 5,11</t>
  </si>
  <si>
    <t>"přechdové klíny" 0,25*(11,043+10,331)</t>
  </si>
  <si>
    <t>104</t>
  </si>
  <si>
    <t>-1317492823</t>
  </si>
  <si>
    <t>153,401*0,00034"t/m2</t>
  </si>
  <si>
    <t>105</t>
  </si>
  <si>
    <t>711112002</t>
  </si>
  <si>
    <t>Provedení izolace proti zemní vlhkosti natěradly a tmely za studena na ploše svislé S nátěrem lakem asfaltovým</t>
  </si>
  <si>
    <t>1294749971</t>
  </si>
  <si>
    <t>https://podminky.urs.cz/item/CS_URS_2021_02/711112002</t>
  </si>
  <si>
    <t>"opěra 1" 1,19*12,354*2"vrstvy</t>
  </si>
  <si>
    <t>"opěra 4" 1,19*11,639*2"vrstvy</t>
  </si>
  <si>
    <t>"křídlo A" (5,65+0,6*5,43)*2"vrstvy</t>
  </si>
  <si>
    <t>"křídlo B" (5,37+0,6*5,43)*2"vrstvy</t>
  </si>
  <si>
    <t>"křídlo C" (5,35+0,6*5,18)*2"vrstvy</t>
  </si>
  <si>
    <t>"křídlo D" (4,9+0,6*5,03)*2"vrstvy</t>
  </si>
  <si>
    <t>"přecohdové klíny" 0,25*(11,043+10,331)*2"vrstvy</t>
  </si>
  <si>
    <t>106</t>
  </si>
  <si>
    <t>1482116419</t>
  </si>
  <si>
    <t>135,615*0,00041"t/m2</t>
  </si>
  <si>
    <t>107</t>
  </si>
  <si>
    <t>711132101</t>
  </si>
  <si>
    <t>Provedení izolace proti zemní vlhkosti pásy na sucho AIP nebo tkaniny na ploše svislé S</t>
  </si>
  <si>
    <t>1552863050</t>
  </si>
  <si>
    <t>https://podminky.urs.cz/item/CS_URS_2021_02/711132101</t>
  </si>
  <si>
    <t>ochrana izolace na rubu spodní stavby geotextílií 600g/m2</t>
  </si>
  <si>
    <t>108</t>
  </si>
  <si>
    <t>69311083</t>
  </si>
  <si>
    <t>geotextilie netkaná separační, ochranná, filtrační, drenážní PP 600g/m2</t>
  </si>
  <si>
    <t>-691032787</t>
  </si>
  <si>
    <t>85,594*1,221"koeficient množství</t>
  </si>
  <si>
    <t>109</t>
  </si>
  <si>
    <t>711141559</t>
  </si>
  <si>
    <t>Provedení izolace proti zemní vlhkosti pásy přitavením NAIP na ploše vodorovné V</t>
  </si>
  <si>
    <t>-1421894493</t>
  </si>
  <si>
    <t>https://podminky.urs.cz/item/CS_URS_2021_02/711141559</t>
  </si>
  <si>
    <t>110</t>
  </si>
  <si>
    <t>62855015</t>
  </si>
  <si>
    <t>pás asfaltový natavitelný modifikovaný SBS tl 5,0mm pro dopravní stavby s vložkou ze polyesterové rohože a hrubozrnným břidličným posypem na horním povrchu</t>
  </si>
  <si>
    <t>2101090610</t>
  </si>
  <si>
    <t>6,892*1,1655"koeficient množství</t>
  </si>
  <si>
    <t>111</t>
  </si>
  <si>
    <t>711142559</t>
  </si>
  <si>
    <t>Provedení izolace proti zemní vlhkosti pásy přitavením NAIP na ploše svislé S</t>
  </si>
  <si>
    <t>351290118</t>
  </si>
  <si>
    <t>https://podminky.urs.cz/item/CS_URS_2021_02/711142559</t>
  </si>
  <si>
    <t>112</t>
  </si>
  <si>
    <t>-1214153783</t>
  </si>
  <si>
    <t>113</t>
  </si>
  <si>
    <t>711321131</t>
  </si>
  <si>
    <t>Provedení izolace mostovek natěradly a tmely za horka nátěrem asfaltovým</t>
  </si>
  <si>
    <t>-1791523677</t>
  </si>
  <si>
    <t>https://podminky.urs.cz/item/CS_URS_2021_02/711321131</t>
  </si>
  <si>
    <t>pod ochranu izolace mostovky pod římsami</t>
  </si>
  <si>
    <t>"levostranná římsa" 2,82*14,629</t>
  </si>
  <si>
    <t>"pravostranná římsa" 0,82*14,629</t>
  </si>
  <si>
    <t>114</t>
  </si>
  <si>
    <t>11161346</t>
  </si>
  <si>
    <t>asfalt oxidovaný stavebně izolační</t>
  </si>
  <si>
    <t>-668634500</t>
  </si>
  <si>
    <t>53,25*0,00158"t/m2</t>
  </si>
  <si>
    <t>115</t>
  </si>
  <si>
    <t>711331382</t>
  </si>
  <si>
    <t>Provedení izolace mostovek pásy na sucho AIP nebo tkaniny</t>
  </si>
  <si>
    <t>1912488238</t>
  </si>
  <si>
    <t>https://podminky.urs.cz/item/CS_URS_2021_02/711331382</t>
  </si>
  <si>
    <t>položení ochrany izolace mostovky pod římsami do asfaltového nátěru</t>
  </si>
  <si>
    <t>116</t>
  </si>
  <si>
    <t>62856011</t>
  </si>
  <si>
    <t>pás asfaltový natavitelný modifikovaný SBS tl 4,0mm s vložkou z hliníkové fólie, hliníkové fólie s textilií a spalitelnou PE fólií nebo jemnozrnným minerálním posypem na horním povrchu</t>
  </si>
  <si>
    <t>1184304426</t>
  </si>
  <si>
    <t>ochrana izolace mostovky pod římsami</t>
  </si>
  <si>
    <t>"levostranná římsa" 2,82*14,629*1,1655"koeficient množství</t>
  </si>
  <si>
    <t>"pravostranná římsa" 0,82*14,629*1,1655"koeficient množství</t>
  </si>
  <si>
    <t>117</t>
  </si>
  <si>
    <t>711341564</t>
  </si>
  <si>
    <t>Provedení izolace mostovek pásy přitavením NAIP</t>
  </si>
  <si>
    <t>1289267453</t>
  </si>
  <si>
    <t>https://podminky.urs.cz/item/CS_URS_2021_02/711341564</t>
  </si>
  <si>
    <t>"na rámové příčli" 10,9*14,629</t>
  </si>
  <si>
    <t>118</t>
  </si>
  <si>
    <t>910096833</t>
  </si>
  <si>
    <t>159,456*1,1655"koeficient množství</t>
  </si>
  <si>
    <t>119</t>
  </si>
  <si>
    <t>711381021</t>
  </si>
  <si>
    <t>Provedení izolace mostovek pryskyřicemi na železničních mostech nátěrem penetračním</t>
  </si>
  <si>
    <t>1338707364</t>
  </si>
  <si>
    <t>https://podminky.urs.cz/item/CS_URS_2021_02/711381021</t>
  </si>
  <si>
    <t>120</t>
  </si>
  <si>
    <t>23521580</t>
  </si>
  <si>
    <t>pryskyřice epoxidová penetrační bezrozpouštědlová</t>
  </si>
  <si>
    <t>1503520235</t>
  </si>
  <si>
    <t>121</t>
  </si>
  <si>
    <t>998711101</t>
  </si>
  <si>
    <t>Přesun hmot pro izolace proti vodě, vlhkosti a plynům stanovený z hmotnosti přesunovaného materiálu vodorovná dopravní vzdálenost do 50 m v objektech výšky do 6 m</t>
  </si>
  <si>
    <t>577565166</t>
  </si>
  <si>
    <t>https://podminky.urs.cz/item/CS_URS_2021_02/998711101</t>
  </si>
  <si>
    <t>122</t>
  </si>
  <si>
    <t>998711192</t>
  </si>
  <si>
    <t>Přesun hmot pro izolace proti vodě, vlhkosti a plynům stanovený z hmotnosti přesunovaného materiálu Příplatek k cenám za zvětšený přesun přes vymezenou největší dopravní vzdálenost do 100 m</t>
  </si>
  <si>
    <t>-1807847956</t>
  </si>
  <si>
    <t>https://podminky.urs.cz/item/CS_URS_2021_02/998711192</t>
  </si>
  <si>
    <t>764</t>
  </si>
  <si>
    <t>Konstrukce klempířské</t>
  </si>
  <si>
    <t>123</t>
  </si>
  <si>
    <t>764232433</t>
  </si>
  <si>
    <t>Oplechování střešních prvků z měděného plechu okapu okapovým plechem střechy rovné rš 250 mm</t>
  </si>
  <si>
    <t>-1639950853</t>
  </si>
  <si>
    <t>https://podminky.urs.cz/item/CS_URS_2021_02/764232433</t>
  </si>
  <si>
    <t>"okapničky" 20,341+20,483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</si>
  <si>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</si>
  <si>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</si>
  <si>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</si>
  <si>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VRN4 - Inženýrská činnost</t>
  </si>
  <si>
    <t>Vedlejší rozpočtové náklady</t>
  </si>
  <si>
    <t>VRN1</t>
  </si>
  <si>
    <t>Průzkumné, geodetické a projektové práce</t>
  </si>
  <si>
    <t>012203000</t>
  </si>
  <si>
    <t>Geodetické práce při provádění stavby - vytyčování jednotlivých konstrukčních částí objektů, měření jednotlivých dokončených konstrukčních částí před pokračováním prací</t>
  </si>
  <si>
    <t>komplet</t>
  </si>
  <si>
    <t>995991628</t>
  </si>
  <si>
    <t>https://podminky.urs.cz/item/CS_URS_2021_02/012203000</t>
  </si>
  <si>
    <t>012303000</t>
  </si>
  <si>
    <t>Geodetické práce po výstavbě - zaměření skutečného provedení stavby</t>
  </si>
  <si>
    <t>-785833747</t>
  </si>
  <si>
    <t>https://podminky.urs.cz/item/CS_URS_2021_02/012303000</t>
  </si>
  <si>
    <t>013244000</t>
  </si>
  <si>
    <t>Dokumentace pro provádění stavby- realizační dokumentace zhotovitele</t>
  </si>
  <si>
    <t>-188255363</t>
  </si>
  <si>
    <t>https://podminky.urs.cz/item/CS_URS_2021_02/013244000</t>
  </si>
  <si>
    <t>013254000</t>
  </si>
  <si>
    <t>Dokumentace skutečného provedení stavby</t>
  </si>
  <si>
    <t>1858720037</t>
  </si>
  <si>
    <t>https://podminky.urs.cz/item/CS_URS_2021_02/013254000</t>
  </si>
  <si>
    <t>013294000</t>
  </si>
  <si>
    <t>Ostatní dokumentace - mostní list podle ČSN 73 6220 Evidence mostních objektů pozemních komunikací</t>
  </si>
  <si>
    <t>-978419258</t>
  </si>
  <si>
    <t>https://podminky.urs.cz/item/CS_URS_2021_02/013294000</t>
  </si>
  <si>
    <t>VRN4</t>
  </si>
  <si>
    <t>Inženýrská činnost</t>
  </si>
  <si>
    <t>042903000</t>
  </si>
  <si>
    <t>Ostatní posudky - hlavní prohlídka mostu podle ČSN 73 6221 Prohlídky mostů pozemních komunikací</t>
  </si>
  <si>
    <t>-852708204</t>
  </si>
  <si>
    <t>https://podminky.urs.cz/item/CS_URS_2021_02/042903000</t>
  </si>
  <si>
    <t>042903001</t>
  </si>
  <si>
    <t>Ostatní posudky - stanovení zatížitelnosti mostu podle ČSN 73 6222 Zatížitelnost mostů pozemních komunikací</t>
  </si>
  <si>
    <t>-421120063</t>
  </si>
  <si>
    <t>https://podminky.urs.cz/item/CS_URS_2021_02/042903001</t>
  </si>
  <si>
    <t>400 - Elektro a sdělovací objekty</t>
  </si>
  <si>
    <t>SO 401 - Rozvody VO</t>
  </si>
  <si>
    <t>D1 - Silnoproud - montáž</t>
  </si>
  <si>
    <t>D2 - Silnoproud - materiál nosný</t>
  </si>
  <si>
    <t>D3 - Zemní práce pro montážní práce</t>
  </si>
  <si>
    <t>D4 - Vedlejší rozpočtové náklady</t>
  </si>
  <si>
    <t>D1</t>
  </si>
  <si>
    <t>Silnoproud - montáž</t>
  </si>
  <si>
    <t>210 01-0135</t>
  </si>
  <si>
    <t>Montáž trubek ochranných plastových tuhých D do 90 mm uložených pevně</t>
  </si>
  <si>
    <t>1351089925</t>
  </si>
  <si>
    <t>210 01-0138</t>
  </si>
  <si>
    <t>Montáž trubek ochranných plastových tuhých D do 152 mm uložených pevně -stož. pouzdro VO</t>
  </si>
  <si>
    <t>-1480368337</t>
  </si>
  <si>
    <t>210 02-0951</t>
  </si>
  <si>
    <t>Montáž tabulky výstražné smaltované formát A3 až A4</t>
  </si>
  <si>
    <t>1821732340</t>
  </si>
  <si>
    <t>210 02-1014</t>
  </si>
  <si>
    <t>Zhotovení otvorů v plastu tl do 4 mm kruhových D do 100 mm</t>
  </si>
  <si>
    <t>1037029620</t>
  </si>
  <si>
    <t>1+7*2</t>
  </si>
  <si>
    <t>210 04-0741</t>
  </si>
  <si>
    <t>Odmaštění ocelových součástí venkovního vedení nn na zemi</t>
  </si>
  <si>
    <t>1810549467</t>
  </si>
  <si>
    <t>210 04-0751</t>
  </si>
  <si>
    <t>Očištění ocelových součástí venkovního vedení nn na zemi</t>
  </si>
  <si>
    <t>455109093</t>
  </si>
  <si>
    <t>210 05-0441</t>
  </si>
  <si>
    <t>Zajištění šroubu barvou - jeden stožár</t>
  </si>
  <si>
    <t>-147231483</t>
  </si>
  <si>
    <t>210 10-0001</t>
  </si>
  <si>
    <t>Ukončení vodičů v rozváděči nebo na přístroji včetně zapojení průřezu žíly do 2,5 mm2</t>
  </si>
  <si>
    <t>239299662</t>
  </si>
  <si>
    <t>2*8*5</t>
  </si>
  <si>
    <t>210 10-0151</t>
  </si>
  <si>
    <t>Ukončení kabelů smršťovací záklopkou nebo páskou se zapojením bez letování žíly do 4x16 mm2</t>
  </si>
  <si>
    <t>205791569</t>
  </si>
  <si>
    <t>1+7*2+2</t>
  </si>
  <si>
    <t>210 10-1233</t>
  </si>
  <si>
    <t>Propojení kabelů celoplastových spojkou do 1 kV venkovní smršťovací 1až5 žíly do 4x10až16 mm2</t>
  </si>
  <si>
    <t>-1590740081</t>
  </si>
  <si>
    <t>210 12-0101</t>
  </si>
  <si>
    <t>Montáž pojistkových patron do 60 A se styčným kroužkem</t>
  </si>
  <si>
    <t>-1401996240</t>
  </si>
  <si>
    <t>210 20-2013</t>
  </si>
  <si>
    <t>Montáž svítidel výbojkových průmyslových stropních závěsných na výložník</t>
  </si>
  <si>
    <t>1972814671</t>
  </si>
  <si>
    <t>210 20-4011</t>
  </si>
  <si>
    <t>Montáž stožárů osvětlení ocelových samostatně stojících délky do 12 m</t>
  </si>
  <si>
    <t>593401422</t>
  </si>
  <si>
    <t>210 20-4103</t>
  </si>
  <si>
    <t>Montáž výložníků osvětlení jednoramenných sloupových hmotnosti do 35 kg</t>
  </si>
  <si>
    <t>-1806778123</t>
  </si>
  <si>
    <t>210 20-4201</t>
  </si>
  <si>
    <t>Montáž elektrovýzbroje stožárů osvětlení 1 okruh</t>
  </si>
  <si>
    <t>5252075</t>
  </si>
  <si>
    <t>210 22-0002</t>
  </si>
  <si>
    <t>Montáž uzemňovacích vedení vodičů FeZn pomocí svorek na povrchu drátem nebo lanem do 10 mm</t>
  </si>
  <si>
    <t>-1634440290</t>
  </si>
  <si>
    <t>8*0,6</t>
  </si>
  <si>
    <t>210 22-0020</t>
  </si>
  <si>
    <t>Montáž uzemňovacího vedení vodičů FeZn pomocí svorek v zemi páskou do 120 mm2 ve městské zástavbě</t>
  </si>
  <si>
    <t>-1173853620</t>
  </si>
  <si>
    <t>195*1,05+9*0,5</t>
  </si>
  <si>
    <t>210 22-0022</t>
  </si>
  <si>
    <t>Montáž uzemňovacího vedení vodičů FeZn pomocí svorek v zemi drátem do 10 mm ve městské zástavbě</t>
  </si>
  <si>
    <t>-19029769</t>
  </si>
  <si>
    <t>8*1,9+14</t>
  </si>
  <si>
    <t>210 22-0301</t>
  </si>
  <si>
    <t>Montáž svorek hromosvodných typu SS, SR 03 se 2 šrouby</t>
  </si>
  <si>
    <t>1620308037</t>
  </si>
  <si>
    <t>8*2</t>
  </si>
  <si>
    <t>210 22-0302</t>
  </si>
  <si>
    <t>Montáž svorek hromosvodných typu ST, SJ, SK, SZ, SR 01, 02 se 3 a více šrouby</t>
  </si>
  <si>
    <t>2110520161</t>
  </si>
  <si>
    <t>9*2+8</t>
  </si>
  <si>
    <t>210 28-0002</t>
  </si>
  <si>
    <t>Zkoušky a prohlídky el rozvodů a zařízení celková prohlídka pro objem mtž prací do 500 000 Kč</t>
  </si>
  <si>
    <t>-1559261115</t>
  </si>
  <si>
    <t>210 28-0211</t>
  </si>
  <si>
    <t>Měření zemních odporů zemniče prvního nebo samostatného</t>
  </si>
  <si>
    <t>268920015</t>
  </si>
  <si>
    <t>210 28-0215</t>
  </si>
  <si>
    <t>Připlatek k měření zemních odporů prvního zemniče za každý další zemnič v síti</t>
  </si>
  <si>
    <t>-470962593</t>
  </si>
  <si>
    <t>210 29-2012</t>
  </si>
  <si>
    <t>Zjištění izolačního stavu zemních kabelů a vedení jedno měření</t>
  </si>
  <si>
    <t>1508289400</t>
  </si>
  <si>
    <t>210 29-2021</t>
  </si>
  <si>
    <t>Sfázovaní žil kabelů a vedení do 4 žil</t>
  </si>
  <si>
    <t>-410294619</t>
  </si>
  <si>
    <t>210 29-2022</t>
  </si>
  <si>
    <t>Vypnutí vedení se zajištěním proti nedovolenému zapnutí, vyzkoušením a s opětovným zapnutím</t>
  </si>
  <si>
    <t>115576399</t>
  </si>
  <si>
    <t>210 81-0014</t>
  </si>
  <si>
    <t>Montáž měděných kabelů CYKY, CYKYD, CYKYDY, NYM, NYY, YSLY 750 V 4x16mm2 uložených volně</t>
  </si>
  <si>
    <t>591646292</t>
  </si>
  <si>
    <t>210 81-0055</t>
  </si>
  <si>
    <t>Montáž měděných kabelů CYKY, CYKYD, CYKYDY, NYM, NYY, YSLY 750 V 5x1,5 mm2 uložených pevně</t>
  </si>
  <si>
    <t>395270237</t>
  </si>
  <si>
    <t>210 95-0101</t>
  </si>
  <si>
    <t>Montáž štítek označovací na kabel</t>
  </si>
  <si>
    <t>-1242176160</t>
  </si>
  <si>
    <t>210 95-0201</t>
  </si>
  <si>
    <t>Příplatek na zatahování kabelů hmotnosti do 0,75 kg do tvárnicových tras, trubek a kolektorů</t>
  </si>
  <si>
    <t>-459043283</t>
  </si>
  <si>
    <t>210 95-0202</t>
  </si>
  <si>
    <t>Příplatek na zatahování kabelů hmotnosti do 2 kg do tvárnicových tras, trubek a kolektorů</t>
  </si>
  <si>
    <t>399911</t>
  </si>
  <si>
    <t>230 21-0013</t>
  </si>
  <si>
    <t>Zaizolování spojů ruční ovinem páskou za studena 2vrstvy</t>
  </si>
  <si>
    <t>1351497251</t>
  </si>
  <si>
    <t>250 06-0012</t>
  </si>
  <si>
    <t>Písmomalířské práce číslice a písmena výšky do 100 mm</t>
  </si>
  <si>
    <t>-1524293640</t>
  </si>
  <si>
    <t>8*7</t>
  </si>
  <si>
    <t>210100002D</t>
  </si>
  <si>
    <t>Demontáž vodičů v rozváděči nebo na přístroji včetně zapojení průřezu žíly do 2,5 mm2</t>
  </si>
  <si>
    <t>787888536</t>
  </si>
  <si>
    <t>2*3</t>
  </si>
  <si>
    <t>210100003D</t>
  </si>
  <si>
    <t>Demontáž vodičů v rozváděči nebo na přístroji včetně zapojení průřezu žíly do 16 mm2</t>
  </si>
  <si>
    <t>1243860559</t>
  </si>
  <si>
    <t>21020-2011D</t>
  </si>
  <si>
    <t>Demontáž svítidel výbojkových průmyslových stropních závěsných na výložník</t>
  </si>
  <si>
    <t>459713612</t>
  </si>
  <si>
    <t>210204011D</t>
  </si>
  <si>
    <t>Demontáž stožárů osvětlení ocelových samostatně stojících délky do 12 m</t>
  </si>
  <si>
    <t>1252858296</t>
  </si>
  <si>
    <t>210204201D</t>
  </si>
  <si>
    <t>Demontáž elektrovýzbroje stožárů osvětlení 1 okruh</t>
  </si>
  <si>
    <t>-1540699538</t>
  </si>
  <si>
    <t>210x040773</t>
  </si>
  <si>
    <t>Pronájem montážní plošiny do 10m výšky vč. obsluhy</t>
  </si>
  <si>
    <t>-2016322548</t>
  </si>
  <si>
    <t>210x9999</t>
  </si>
  <si>
    <t>Výchzí revize elektro</t>
  </si>
  <si>
    <t>1683649092</t>
  </si>
  <si>
    <t>999 99-9915</t>
  </si>
  <si>
    <t>Podíl přidruž. výkonů - kabelová vedení 1%</t>
  </si>
  <si>
    <t>%</t>
  </si>
  <si>
    <t>1165744794</t>
  </si>
  <si>
    <t>D2</t>
  </si>
  <si>
    <t>Silnoproud - materiál nosný</t>
  </si>
  <si>
    <t>15 615 235</t>
  </si>
  <si>
    <t>Drát pozink měkký 11343 D10,0mm</t>
  </si>
  <si>
    <t>1265562236</t>
  </si>
  <si>
    <t>(8*2,5+14)*0,62</t>
  </si>
  <si>
    <t>24 621 580</t>
  </si>
  <si>
    <t>Barva synt zák rychlesch šedá 2020</t>
  </si>
  <si>
    <t>l</t>
  </si>
  <si>
    <t>-1458945730</t>
  </si>
  <si>
    <t>24 621 724</t>
  </si>
  <si>
    <t>Email prům rschnoucí šedý S 2013</t>
  </si>
  <si>
    <t>-576372361</t>
  </si>
  <si>
    <t>24 642 030</t>
  </si>
  <si>
    <t>Ředidlo olejo-syntetické S6006</t>
  </si>
  <si>
    <t>-923160020</t>
  </si>
  <si>
    <t>28 611 030</t>
  </si>
  <si>
    <t>Trubka PVC kanál hrd 250x7,3x5000</t>
  </si>
  <si>
    <t>-1035029769</t>
  </si>
  <si>
    <t>34 111 080</t>
  </si>
  <si>
    <t>Kabel Cu jádro CYKY 4 x 16</t>
  </si>
  <si>
    <t>1843882200</t>
  </si>
  <si>
    <t>34 111 090</t>
  </si>
  <si>
    <t>Kabel Cu jádro CYKY 5 x 1,5</t>
  </si>
  <si>
    <t>-1359023831</t>
  </si>
  <si>
    <t>34 523 415</t>
  </si>
  <si>
    <t>Vložka poj E14 6A normální</t>
  </si>
  <si>
    <t>-1586230262</t>
  </si>
  <si>
    <t>35 436 007</t>
  </si>
  <si>
    <t>Spojka kabelová zemní smrštovací 4x16mm2 Cu vč. spojovačů</t>
  </si>
  <si>
    <t>-1327140597</t>
  </si>
  <si>
    <t>35 441 120</t>
  </si>
  <si>
    <t>Pásek uzemňovací 30x4 mm</t>
  </si>
  <si>
    <t>1401163394</t>
  </si>
  <si>
    <t>35 441 895</t>
  </si>
  <si>
    <t>Svorka přípoj SP1 FeZn</t>
  </si>
  <si>
    <t>1047200084</t>
  </si>
  <si>
    <t>35 441 986</t>
  </si>
  <si>
    <t>Svorka vodov SR 02 30x4mm pás-pás FeZn</t>
  </si>
  <si>
    <t>-115559926</t>
  </si>
  <si>
    <t>9*2</t>
  </si>
  <si>
    <t>35 441 996</t>
  </si>
  <si>
    <t>Svorka vodov SR 03 vod D6-12 FeZn</t>
  </si>
  <si>
    <t>-1944886538</t>
  </si>
  <si>
    <t>73 534 530</t>
  </si>
  <si>
    <t>Tabulka bezp tisk 2bar A5</t>
  </si>
  <si>
    <t>-1695007041</t>
  </si>
  <si>
    <t>3415879666</t>
  </si>
  <si>
    <t>Folie výstražná š 33 červená</t>
  </si>
  <si>
    <t>529510593</t>
  </si>
  <si>
    <t>(215+17)*1,05</t>
  </si>
  <si>
    <t>354x00001</t>
  </si>
  <si>
    <t>Ochranná zemní elastická páska protikorozní 50mm/10m</t>
  </si>
  <si>
    <t>-529026752</t>
  </si>
  <si>
    <t>8+9</t>
  </si>
  <si>
    <t>354x00002</t>
  </si>
  <si>
    <t>Smršťovací rozdělovací hlavice 4x6-35mm2</t>
  </si>
  <si>
    <t>1918116846</t>
  </si>
  <si>
    <t>354x00009</t>
  </si>
  <si>
    <t>Chránička kabelová dvouplášťová zemní PEH 63mm</t>
  </si>
  <si>
    <t>-1389615616</t>
  </si>
  <si>
    <t>354x00010</t>
  </si>
  <si>
    <t>SPOJKA NASUVNA na HDPE 63</t>
  </si>
  <si>
    <t>-1479415573</t>
  </si>
  <si>
    <t>354x00014</t>
  </si>
  <si>
    <t>Svítidlo SILNIČNÍ LED 48W/7000lm/2700K+přepěťová ochrana T2+T3+astroDIM+DALI</t>
  </si>
  <si>
    <t>1467559362</t>
  </si>
  <si>
    <t>354x00098</t>
  </si>
  <si>
    <t>Stožár silniční 8-159/108/89 oboustranný zinek + plastová ochr. manžeta</t>
  </si>
  <si>
    <t>1809158842</t>
  </si>
  <si>
    <t>354x00099</t>
  </si>
  <si>
    <t>Výložník obloukový 1/89 - 2000</t>
  </si>
  <si>
    <t>-620168689</t>
  </si>
  <si>
    <t>354x00103</t>
  </si>
  <si>
    <t>Svorkovnice stožárová 1 pojistka 3x4x16, IP43</t>
  </si>
  <si>
    <t>1750284873</t>
  </si>
  <si>
    <t>354x00105</t>
  </si>
  <si>
    <t>Smrštitelná trubice 19mm/6mm protikor ochrana 1metr</t>
  </si>
  <si>
    <t>2109920705</t>
  </si>
  <si>
    <t>354x00205</t>
  </si>
  <si>
    <t>Štítek na označení kabelů 40X16mm</t>
  </si>
  <si>
    <t>-418515057</t>
  </si>
  <si>
    <t>354xx00003</t>
  </si>
  <si>
    <t>Smršťovací ochranná koncovka s lepidlem 25/9mm pro kabel</t>
  </si>
  <si>
    <t>639562555</t>
  </si>
  <si>
    <t>999 99-9910</t>
  </si>
  <si>
    <t>Přirážka na podružný materiál 3%</t>
  </si>
  <si>
    <t>1795310111</t>
  </si>
  <si>
    <t>999 99-9911</t>
  </si>
  <si>
    <t>Prořez materiálu 5%</t>
  </si>
  <si>
    <t>-1218160383</t>
  </si>
  <si>
    <t>999 99-9912</t>
  </si>
  <si>
    <t>Dopravné 3,6%</t>
  </si>
  <si>
    <t>1008155255</t>
  </si>
  <si>
    <t>999 99-9913</t>
  </si>
  <si>
    <t>Přesun hmot 1%</t>
  </si>
  <si>
    <t>-250463477</t>
  </si>
  <si>
    <t>D3</t>
  </si>
  <si>
    <t>Zemní práce pro montážní práce</t>
  </si>
  <si>
    <t>58 337 331</t>
  </si>
  <si>
    <t>Štěrkopísek frakce 0-22 třída MN</t>
  </si>
  <si>
    <t>1630565245</t>
  </si>
  <si>
    <t>58 337 344</t>
  </si>
  <si>
    <t>Štěrkopísek frakce 0-32 třída A</t>
  </si>
  <si>
    <t>823583398</t>
  </si>
  <si>
    <t>58 344 121</t>
  </si>
  <si>
    <t>Štěrkodrtě 0-8 B</t>
  </si>
  <si>
    <t>1718843656</t>
  </si>
  <si>
    <t>58 344 169</t>
  </si>
  <si>
    <t>Štěrkodrtě 0-32A</t>
  </si>
  <si>
    <t>266635380</t>
  </si>
  <si>
    <t>58 931 963</t>
  </si>
  <si>
    <t>Směs pro beton třída C8/10 kamenivo do 8 mm</t>
  </si>
  <si>
    <t>1971548935</t>
  </si>
  <si>
    <t>58 932 563</t>
  </si>
  <si>
    <t>Směs pro beton třída C16/20 X0,XC1 kamenivo do 8 mm</t>
  </si>
  <si>
    <t>-1680696303</t>
  </si>
  <si>
    <t>58 942 406</t>
  </si>
  <si>
    <t>Směs pro asfaltový beton vrstva obrusná ACO 11 S pojivo 50/70 do 11 mm tř. 1</t>
  </si>
  <si>
    <t>1143821479</t>
  </si>
  <si>
    <t>58 943 115</t>
  </si>
  <si>
    <t>Směs pro asfaltový beton podkladní ACP 16 S pojivo 50/70 do 16 mm (OKS) tř. 1</t>
  </si>
  <si>
    <t>-663691521</t>
  </si>
  <si>
    <t>460 01-0024</t>
  </si>
  <si>
    <t>Vytyčení trasy vedení kabelového podzemního v zastavěném prostoru</t>
  </si>
  <si>
    <t>km</t>
  </si>
  <si>
    <t>1791009968</t>
  </si>
  <si>
    <t>460 03-0007</t>
  </si>
  <si>
    <t>Sejmutí ornice ručně v hornině třídy 2, vrstva tloušťky přes 15 cm</t>
  </si>
  <si>
    <t>-2007034102</t>
  </si>
  <si>
    <t>460 03-0011</t>
  </si>
  <si>
    <t>Sejmutí drnu jakékoliv tloušťky</t>
  </si>
  <si>
    <t>1029477900</t>
  </si>
  <si>
    <t>460 03-0092</t>
  </si>
  <si>
    <t>Vytrhání obrub ležatých chodníkových s odhozením nebo naložením na dopravní prostředek</t>
  </si>
  <si>
    <t>-307110160</t>
  </si>
  <si>
    <t>460 03-0143</t>
  </si>
  <si>
    <t>Odstranění podkladu nebo krytu komunikace z kameniva těženého tloušťky do 30 cm</t>
  </si>
  <si>
    <t>1883658732</t>
  </si>
  <si>
    <t>460 03-0173</t>
  </si>
  <si>
    <t>Odstranění podkladu nebo krytu komunikace ze živice tloušťky do 15 cm</t>
  </si>
  <si>
    <t>886693743</t>
  </si>
  <si>
    <t>460 03-0193</t>
  </si>
  <si>
    <t>Řezání podkladu nebo krytu živičného tloušťky do 15 cm</t>
  </si>
  <si>
    <t>-1144601423</t>
  </si>
  <si>
    <t>2*12+12*1,4</t>
  </si>
  <si>
    <t>460 07-0753</t>
  </si>
  <si>
    <t>Hloubení nezapažených jam pro ostatní konstrukce ručně v hornině tř 3</t>
  </si>
  <si>
    <t>2076394203</t>
  </si>
  <si>
    <t>460 08-0012</t>
  </si>
  <si>
    <t>Základové konstrukce z monolitického betonu C 8/10 bez bednění</t>
  </si>
  <si>
    <t>-1903416086</t>
  </si>
  <si>
    <t>460 08-0014</t>
  </si>
  <si>
    <t>Základové konstrukce z monolitického betonu C 16/20 bez bednění</t>
  </si>
  <si>
    <t>-780847217</t>
  </si>
  <si>
    <t>460 08-0112</t>
  </si>
  <si>
    <t>Bourání základu betonového se záhozem jámy sypaninou</t>
  </si>
  <si>
    <t>1583950983</t>
  </si>
  <si>
    <t>460 08-0201</t>
  </si>
  <si>
    <t>Zřízení nezabudovaného bednění základových konstrukcí</t>
  </si>
  <si>
    <t>-334884111</t>
  </si>
  <si>
    <t>460 08-0202</t>
  </si>
  <si>
    <t>Zřízení zabudovaného bednění základových konstrukcí</t>
  </si>
  <si>
    <t>-463222507</t>
  </si>
  <si>
    <t>460 08-0301</t>
  </si>
  <si>
    <t>Odstranění nezabudovaného bednění základových konstrukcí</t>
  </si>
  <si>
    <t>-1163469759</t>
  </si>
  <si>
    <t>460 12-0019</t>
  </si>
  <si>
    <t>Naložení výkopku strojně z hornin třídy 1až4</t>
  </si>
  <si>
    <t>1940227820</t>
  </si>
  <si>
    <t>460 12-0082</t>
  </si>
  <si>
    <t>Uložení sypaniny do násypů zhutněných z hornin třídy 3až4</t>
  </si>
  <si>
    <t>-281275686</t>
  </si>
  <si>
    <t>460 20-0843</t>
  </si>
  <si>
    <t>Hloubení kabelových nezapažených rýh ručně š 80 cm, hl 80 cm, v hornině tř 3</t>
  </si>
  <si>
    <t>-802727873</t>
  </si>
  <si>
    <t>460 20-2163</t>
  </si>
  <si>
    <t>Hloubení kabelových nezapažených rýh strojně š 35 cm, hl 80 cm, v hornině tř 3</t>
  </si>
  <si>
    <t>1078815909</t>
  </si>
  <si>
    <t>460 20-2303</t>
  </si>
  <si>
    <t>Hloubení kabelových nezapažených rýh strojně š 50 cm, hl 120 cm, v hornině tř 3</t>
  </si>
  <si>
    <t>1541050556</t>
  </si>
  <si>
    <t>460 20-2883</t>
  </si>
  <si>
    <t>Hloubení kabelových nezapažených rýh strojně š 80 cm, hl 120 cm, v hornině tř 3</t>
  </si>
  <si>
    <t>-1630599742</t>
  </si>
  <si>
    <t>460 23-0003</t>
  </si>
  <si>
    <t>Hloubení nezapažených rýh kabelových spojek vn do 10 kV ručně v hornině tř 3</t>
  </si>
  <si>
    <t>1820927970</t>
  </si>
  <si>
    <t>460 23-0414</t>
  </si>
  <si>
    <t>Odkop zeminy ručně s vodorovným přemístěním do 50 m na skládku v hornině tř 3 a 4</t>
  </si>
  <si>
    <t>-669434039</t>
  </si>
  <si>
    <t>460 30-0002</t>
  </si>
  <si>
    <t>Zásyp jam nebo rýh strojně včetně zhutnění ve volném terénu</t>
  </si>
  <si>
    <t>-711746796</t>
  </si>
  <si>
    <t>460 31-0013</t>
  </si>
  <si>
    <t>Protlačování otvorů strojně neřízený zemní protlak v hornině tř 3 a 4 DN 75 mm</t>
  </si>
  <si>
    <t>-944537568</t>
  </si>
  <si>
    <t>460 42-1101</t>
  </si>
  <si>
    <t>Lože kabelů z písku nebo štěrkopísku tl 10 cm nad kabel, bez zakrytí, šířky lože do 65 cm</t>
  </si>
  <si>
    <t>1040410380</t>
  </si>
  <si>
    <t>8+122+6+33+12+17</t>
  </si>
  <si>
    <t>460 47-0001</t>
  </si>
  <si>
    <t>Provizorní zajištění potrubí ve výkopech při křížení s kabelem</t>
  </si>
  <si>
    <t>-1578403441</t>
  </si>
  <si>
    <t>460 47-0011</t>
  </si>
  <si>
    <t>Provizorní zajištění kabelů ve výkopech při jejich křížení</t>
  </si>
  <si>
    <t>-1343699025</t>
  </si>
  <si>
    <t>460 47-0012</t>
  </si>
  <si>
    <t>Provizorní zajištění kabelů ve výkopech při jejich souběhu</t>
  </si>
  <si>
    <t>-249596134</t>
  </si>
  <si>
    <t>42+17</t>
  </si>
  <si>
    <t>460 49-0013</t>
  </si>
  <si>
    <t>Krytí kabelů výstražnou fólií šířky 34 cm</t>
  </si>
  <si>
    <t>1625203481</t>
  </si>
  <si>
    <t>(8+122+6+33+12+21+17)*1,05</t>
  </si>
  <si>
    <t>460 49-0051</t>
  </si>
  <si>
    <t>Krytí spojek, koncovek a odbočnic pro kabely do 6 kV cihlami s ložem a zásypem pískem</t>
  </si>
  <si>
    <t>-267537320</t>
  </si>
  <si>
    <t>460 51-0064</t>
  </si>
  <si>
    <t>Kabelové prostupy z trub plastových do rýhy s obsypem, průměru do 10 cm</t>
  </si>
  <si>
    <t>-1689862172</t>
  </si>
  <si>
    <t>460 51-0074</t>
  </si>
  <si>
    <t>Kabelové prostupy z trub plastových do rýhy s obetonováním, průměru do 10 cm</t>
  </si>
  <si>
    <t>1852053522</t>
  </si>
  <si>
    <t>(6+12)*1,05</t>
  </si>
  <si>
    <t>460 60-0022</t>
  </si>
  <si>
    <t>Vodorovné přemístění horniny jakékoliv třídy do 500 m</t>
  </si>
  <si>
    <t>633344229</t>
  </si>
  <si>
    <t>460 60-0031</t>
  </si>
  <si>
    <t>Příplatek k vodorovnému přemístění horniny za každých dalších 1000 m</t>
  </si>
  <si>
    <t>284029065</t>
  </si>
  <si>
    <t>460 62-0002</t>
  </si>
  <si>
    <t>Položení drnu včetně zalití vodou na rovině</t>
  </si>
  <si>
    <t>-1628903608</t>
  </si>
  <si>
    <t>460 62-0007</t>
  </si>
  <si>
    <t>Zatravnění včetně zalití vodou na rovině</t>
  </si>
  <si>
    <t>-1117704442</t>
  </si>
  <si>
    <t>460 62-0013</t>
  </si>
  <si>
    <t>Provizorní úprava terénu se zhutněním, v hornině tř 3</t>
  </si>
  <si>
    <t>-2116694362</t>
  </si>
  <si>
    <t>460 62-0032</t>
  </si>
  <si>
    <t>Vyčištění štěrkového lože při křížení kabelů za vyloučení provozu</t>
  </si>
  <si>
    <t>721404768</t>
  </si>
  <si>
    <t>6*(0,3+0,8+0,3)*0,25</t>
  </si>
  <si>
    <t>460 65-0045</t>
  </si>
  <si>
    <t>Zřízení podkladní vrstvy vozovky a chodníku ze štěrkopísku se zhutněním tloušťky do 25 cm</t>
  </si>
  <si>
    <t>-1841986868</t>
  </si>
  <si>
    <t>460 65-0055</t>
  </si>
  <si>
    <t>Zřízení podkladní vrstvy vozovky a chodníku ze štěrkodrti se zhutněním tloušťky do 25 cm</t>
  </si>
  <si>
    <t>-1926221180</t>
  </si>
  <si>
    <t>460 65-0065</t>
  </si>
  <si>
    <t>Zřízení podkladní vrstvy vozovky a chodníku z kameniva drceného se zhutněním tloušťky do 30 cm</t>
  </si>
  <si>
    <t>1959678975</t>
  </si>
  <si>
    <t>460 65-0072</t>
  </si>
  <si>
    <t>Zřízení podkladní vrstvy vozovky a chodníku z kameniva obalovaného asfaltem se zhutněním tl do10 cm</t>
  </si>
  <si>
    <t>-2060089945</t>
  </si>
  <si>
    <t>460 65-0182</t>
  </si>
  <si>
    <t>Osazení betonových obrubníků ležatých chodníkových do betonu prostého</t>
  </si>
  <si>
    <t>298473389</t>
  </si>
  <si>
    <t>460 65-0192</t>
  </si>
  <si>
    <t>Očištění vybouraných obrubníků chodníkových od spojovacího materiálu s odklizením do 10 m</t>
  </si>
  <si>
    <t>269137310</t>
  </si>
  <si>
    <t>124</t>
  </si>
  <si>
    <t>460 68-0213</t>
  </si>
  <si>
    <t>Vybourání otvorů ve zdivu betonovém plochy do 0,09 m2, tloušťky do 45 cm</t>
  </si>
  <si>
    <t>337727032</t>
  </si>
  <si>
    <t>125</t>
  </si>
  <si>
    <t>21x744444</t>
  </si>
  <si>
    <t>Poplatek za uložení na skládku</t>
  </si>
  <si>
    <t>T</t>
  </si>
  <si>
    <t>-1027021262</t>
  </si>
  <si>
    <t>126</t>
  </si>
  <si>
    <t>21x99993</t>
  </si>
  <si>
    <t>Zřízení provizorní lávky pro pěší</t>
  </si>
  <si>
    <t>-1846448683</t>
  </si>
  <si>
    <t>127</t>
  </si>
  <si>
    <t>21x99994</t>
  </si>
  <si>
    <t>Geodedické zaměření stavby+ dokumentace skutečného provedení</t>
  </si>
  <si>
    <t>-735019705</t>
  </si>
  <si>
    <t>8+122+6+33+12+12+20+17</t>
  </si>
  <si>
    <t>128</t>
  </si>
  <si>
    <t>21x999941</t>
  </si>
  <si>
    <t>Geodetické vytýčení stavby</t>
  </si>
  <si>
    <t>bod</t>
  </si>
  <si>
    <t>-826378796</t>
  </si>
  <si>
    <t>129</t>
  </si>
  <si>
    <t>999 99-9914</t>
  </si>
  <si>
    <t>Zednické výpomoci 1,6%</t>
  </si>
  <si>
    <t>-932996553</t>
  </si>
  <si>
    <t>130</t>
  </si>
  <si>
    <t>-1540060529</t>
  </si>
  <si>
    <t>D4</t>
  </si>
  <si>
    <t>131</t>
  </si>
  <si>
    <t>Zařízení staveniště</t>
  </si>
  <si>
    <t>-706102634</t>
  </si>
  <si>
    <t>132</t>
  </si>
  <si>
    <t>217</t>
  </si>
  <si>
    <t>Kompletační činnost</t>
  </si>
  <si>
    <t>-1905106686</t>
  </si>
  <si>
    <t>SO 402 - Rozvody datové optické sítě</t>
  </si>
  <si>
    <t>D1 - Slaboproud - montáž</t>
  </si>
  <si>
    <t>D2 - Slaboproud - materiál</t>
  </si>
  <si>
    <t>Slaboproud - montáž</t>
  </si>
  <si>
    <t>220 18-2001</t>
  </si>
  <si>
    <t>Zatažení mikrotrubičky HDPE do chráničky pr.75mm</t>
  </si>
  <si>
    <t>762408825</t>
  </si>
  <si>
    <t>4*16+13+3*27+12+2*6+3*22</t>
  </si>
  <si>
    <t>220 18-2002</t>
  </si>
  <si>
    <t>Zatažení ochranné trubky HDPE do chráničky do 110 mm</t>
  </si>
  <si>
    <t>409914022</t>
  </si>
  <si>
    <t>220 18-2010</t>
  </si>
  <si>
    <t>Křižování trasy se silovým kabelem - oddělení betonovou deskou včetně desky</t>
  </si>
  <si>
    <t>791101452</t>
  </si>
  <si>
    <t>220 18-2022</t>
  </si>
  <si>
    <t>Uložení HDPE trubky pro optický kabel do výkopu bez zřízení lože a bez krytí</t>
  </si>
  <si>
    <t>-1751069017</t>
  </si>
  <si>
    <t>220 18-2023</t>
  </si>
  <si>
    <t>Kontrola tlakutěsnosti HDPE trubky</t>
  </si>
  <si>
    <t>-975330297</t>
  </si>
  <si>
    <t>220 18-2024</t>
  </si>
  <si>
    <t>Označení optického kabelu nebo spojky dvojicí magnetu</t>
  </si>
  <si>
    <t>-357091065</t>
  </si>
  <si>
    <t>220 18-2025</t>
  </si>
  <si>
    <t>Kontrola průchodnosti trubky a mikrotrubičky pro optický kabel</t>
  </si>
  <si>
    <t>1436588093</t>
  </si>
  <si>
    <t>220 18-2027</t>
  </si>
  <si>
    <t>Montáž koncovky nebo záslepky vodotěsné na HDPE trubku</t>
  </si>
  <si>
    <t>-710624299</t>
  </si>
  <si>
    <t>8+2</t>
  </si>
  <si>
    <t>220 26-0545</t>
  </si>
  <si>
    <t>Montáž plastové trubky na povrchu do 48 mm</t>
  </si>
  <si>
    <t>-798930793</t>
  </si>
  <si>
    <t>220182498</t>
  </si>
  <si>
    <t>Montáž koncovky na mikrotrubičku</t>
  </si>
  <si>
    <t>940806999</t>
  </si>
  <si>
    <t>220182500</t>
  </si>
  <si>
    <t>Montáž průchodky těsnění HDPE 40 – MT</t>
  </si>
  <si>
    <t>212756267</t>
  </si>
  <si>
    <t>10+2</t>
  </si>
  <si>
    <t>220182501</t>
  </si>
  <si>
    <t>Montáž průchodky MT12 - MOK vodotěsná</t>
  </si>
  <si>
    <t>1265945979</t>
  </si>
  <si>
    <t>999 99-9916</t>
  </si>
  <si>
    <t>Podíl přidružených výkonů - M22</t>
  </si>
  <si>
    <t>-1163226841</t>
  </si>
  <si>
    <t>Slaboproud - materiál</t>
  </si>
  <si>
    <t>28 611 220</t>
  </si>
  <si>
    <t>Trubka drenážní PVC flex D50 mm</t>
  </si>
  <si>
    <t>1468694194</t>
  </si>
  <si>
    <t>2*2</t>
  </si>
  <si>
    <t>34573090</t>
  </si>
  <si>
    <t>Koncovka plastová k tlakutěsnému ukončení a uzavření HDPE chráničky 40/33mm</t>
  </si>
  <si>
    <t>-1883558781</t>
  </si>
  <si>
    <t>1+8+1</t>
  </si>
  <si>
    <t>34573093</t>
  </si>
  <si>
    <t>Koncovka mikrotrubičky 14 mm tlaková voděodolná</t>
  </si>
  <si>
    <t>-653239882</t>
  </si>
  <si>
    <t>34573095</t>
  </si>
  <si>
    <t>Průchodka těsnící HDPE 40/4x12 mm</t>
  </si>
  <si>
    <t>118633227</t>
  </si>
  <si>
    <t>34573096</t>
  </si>
  <si>
    <t>Průchodka těsnící HDPE 40 do komory</t>
  </si>
  <si>
    <t>1516064036</t>
  </si>
  <si>
    <t>34573098</t>
  </si>
  <si>
    <t>Průchodka plynotěsně utěsňující OK průchozí pro mikrotrubičku pr.12mm+2xpjistka proti vytržení</t>
  </si>
  <si>
    <t>-220821411</t>
  </si>
  <si>
    <t>34573099</t>
  </si>
  <si>
    <t>Mikrotrubička PE-HD 12/8mm uložení přímo do země</t>
  </si>
  <si>
    <t>-1356177953</t>
  </si>
  <si>
    <t>(34+47+83+119+82+56+31+4)*1,05</t>
  </si>
  <si>
    <t>34573103</t>
  </si>
  <si>
    <t>Přístupová komora HDPE 910x610xhl.770mm mm</t>
  </si>
  <si>
    <t>1435492359</t>
  </si>
  <si>
    <t>34573107</t>
  </si>
  <si>
    <t>Víko komory HDPE 910x610mm ocelové B125</t>
  </si>
  <si>
    <t>967793165</t>
  </si>
  <si>
    <t>34573901</t>
  </si>
  <si>
    <t>Trubka jednoplášťová HDPE pr.40/33mm</t>
  </si>
  <si>
    <t>1171803155</t>
  </si>
  <si>
    <t>34573902</t>
  </si>
  <si>
    <t>Trubka dvouplášťová zemní PEH pr. 75mm</t>
  </si>
  <si>
    <t>-190825964</t>
  </si>
  <si>
    <t>34573910</t>
  </si>
  <si>
    <t>Krycí deska 300 x 1000 x 2 mm oranžová</t>
  </si>
  <si>
    <t>-1637231447</t>
  </si>
  <si>
    <t>220*1</t>
  </si>
  <si>
    <t>34573911</t>
  </si>
  <si>
    <t>Pasivní radiofrekvenční označník do výkopu</t>
  </si>
  <si>
    <t>-3167235</t>
  </si>
  <si>
    <t>3*2</t>
  </si>
  <si>
    <t>34574950</t>
  </si>
  <si>
    <t>Zátka zavírací 75mm pro chráničky PEH</t>
  </si>
  <si>
    <t>-1646731216</t>
  </si>
  <si>
    <t>4*2</t>
  </si>
  <si>
    <t>34574951</t>
  </si>
  <si>
    <t>Antikorozní páska zemmní 50x10 k ochraně spojů</t>
  </si>
  <si>
    <t>-1007472941</t>
  </si>
  <si>
    <t>999 99-9909</t>
  </si>
  <si>
    <t>Přírážka na přidružený materiál</t>
  </si>
  <si>
    <t>-1352689690</t>
  </si>
  <si>
    <t>-2016860686</t>
  </si>
  <si>
    <t>1369692038</t>
  </si>
  <si>
    <t>1892806849</t>
  </si>
  <si>
    <t>212 75-2111</t>
  </si>
  <si>
    <t>Trativody z drenáž trubek DN 50-65</t>
  </si>
  <si>
    <t>983200410</t>
  </si>
  <si>
    <t>-1042306578</t>
  </si>
  <si>
    <t>58 932 303</t>
  </si>
  <si>
    <t>Směs pro beton třída C12/15 kamenivo do 16 mm</t>
  </si>
  <si>
    <t>938367382</t>
  </si>
  <si>
    <t>-332495884</t>
  </si>
  <si>
    <t>208918264</t>
  </si>
  <si>
    <t>-1309917579</t>
  </si>
  <si>
    <t>460 08-0013</t>
  </si>
  <si>
    <t>Základové konstrukce z monolitického betonu C 12/15 bez bednění</t>
  </si>
  <si>
    <t>-360533469</t>
  </si>
  <si>
    <t>-1219350173</t>
  </si>
  <si>
    <t>2*(2*1,2*0,9+2*1,5*0,9)</t>
  </si>
  <si>
    <t>1643878953</t>
  </si>
  <si>
    <t>-1000872193</t>
  </si>
  <si>
    <t>847539900</t>
  </si>
  <si>
    <t>460 20-0163</t>
  </si>
  <si>
    <t>Hloubení kabelových nezapažených rýh ručně š 35 cm, hl 80 cm, v hornině tř 3</t>
  </si>
  <si>
    <t>1302563346</t>
  </si>
  <si>
    <t>1903130682</t>
  </si>
  <si>
    <t>460 31-0003</t>
  </si>
  <si>
    <t>1763244759</t>
  </si>
  <si>
    <t>1202415656</t>
  </si>
  <si>
    <t>-1849927966</t>
  </si>
  <si>
    <t>-1739238637</t>
  </si>
  <si>
    <t>1636448067</t>
  </si>
  <si>
    <t>-222866972</t>
  </si>
  <si>
    <t>523113695</t>
  </si>
  <si>
    <t>460 53-1134</t>
  </si>
  <si>
    <t>Osazení kabelové komory z dílu HDPE plochy do 2,0 m2 hl do 1,3 m pro běžné zatížení</t>
  </si>
  <si>
    <t>-457578817</t>
  </si>
  <si>
    <t>460 53-1182</t>
  </si>
  <si>
    <t>Osazení víka z ocele, litiny, betonu do 1,5 m2 pro kabelové komory z plastů pro běžné zatížení</t>
  </si>
  <si>
    <t>1113668473</t>
  </si>
  <si>
    <t>460 53-1811</t>
  </si>
  <si>
    <t>Vyříznutí otvoru ve stěně kabelové komory z plastů HDPE kruhového nebo čtvercového profilu</t>
  </si>
  <si>
    <t>-1329866085</t>
  </si>
  <si>
    <t>-887266829</t>
  </si>
  <si>
    <t>197025030</t>
  </si>
  <si>
    <t>3,24*6,5</t>
  </si>
  <si>
    <t>460 70-0001</t>
  </si>
  <si>
    <t>Osazení zemní značky - kabelový označník</t>
  </si>
  <si>
    <t>2122337926</t>
  </si>
  <si>
    <t>-1794802159</t>
  </si>
  <si>
    <t>460x90001</t>
  </si>
  <si>
    <t>Dokumentace skutečného provedení stavby vč. zaměření</t>
  </si>
  <si>
    <t>-917562318</t>
  </si>
  <si>
    <t>-199985445</t>
  </si>
  <si>
    <t>1154994113</t>
  </si>
  <si>
    <t>218</t>
  </si>
  <si>
    <t>-1339625548</t>
  </si>
  <si>
    <t>1757433105</t>
  </si>
  <si>
    <t>700 - Objekty pozemních staveb</t>
  </si>
  <si>
    <t>SO 701 - Přeložka oplocení</t>
  </si>
  <si>
    <t>338171113</t>
  </si>
  <si>
    <t>Montáž sloupků a vzpěr plotových ocelových trubkových nebo profilovaných výšky do 2,00 m se zabetonováním do 0,08 m3 do připravených jamek</t>
  </si>
  <si>
    <t>-1573857954</t>
  </si>
  <si>
    <t>https://podminky.urs.cz/item/CS_URS_2021_02/338171113</t>
  </si>
  <si>
    <t>"montáž nového oplocení vč.brány areálu fy SHM - posun dle PD"</t>
  </si>
  <si>
    <t>"sloupky á 2,50 m"    10</t>
  </si>
  <si>
    <t>"vzpěry"    2</t>
  </si>
  <si>
    <t>55342261</t>
  </si>
  <si>
    <t>sloupek plotový koncový Pz a komaxitový 2150/48x1,5mm</t>
  </si>
  <si>
    <t>-1529689217</t>
  </si>
  <si>
    <t>"dodávka plotových sloupků"</t>
  </si>
  <si>
    <t>55342272</t>
  </si>
  <si>
    <t>vzpěra plotová 38x1,5mm včetně krytky s uchem 2000mm</t>
  </si>
  <si>
    <t>-1764023434</t>
  </si>
  <si>
    <t>"dodávka plotových vzpěr"</t>
  </si>
  <si>
    <t>348401220</t>
  </si>
  <si>
    <t>Montáž oplocení z pletiva strojového bez napínacích drátů do 1,6 m</t>
  </si>
  <si>
    <t>1299608684</t>
  </si>
  <si>
    <t>https://podminky.urs.cz/item/CS_URS_2021_02/348401220</t>
  </si>
  <si>
    <t>25,00</t>
  </si>
  <si>
    <t>31327513</t>
  </si>
  <si>
    <t>pletivo drátěné plastifikované se čtvercovými oky 55/2,5mm v 1600mm</t>
  </si>
  <si>
    <t>-1586909700</t>
  </si>
  <si>
    <t>"dodávka plotového pletiva - ztratné 2%"</t>
  </si>
  <si>
    <t>25,00*1,02</t>
  </si>
  <si>
    <t>348401350</t>
  </si>
  <si>
    <t>Montáž oplocení z pletiva rozvinutí, uchycení a napnutí drátu napínacího</t>
  </si>
  <si>
    <t>787674265</t>
  </si>
  <si>
    <t>https://podminky.urs.cz/item/CS_URS_2021_02/348401350</t>
  </si>
  <si>
    <t>25,00*3</t>
  </si>
  <si>
    <t>15619200</t>
  </si>
  <si>
    <t>drát poplastovaný kruhový vázací 1,1/1,5mm</t>
  </si>
  <si>
    <t>-1737791135</t>
  </si>
  <si>
    <t>"dodávka vázacího drátu - ztratné 2%"</t>
  </si>
  <si>
    <t>30,00*1,02</t>
  </si>
  <si>
    <t>15619100</t>
  </si>
  <si>
    <t>drát poplastovaný kruhový napínací 2,5/3,5mm</t>
  </si>
  <si>
    <t>1339655967</t>
  </si>
  <si>
    <t>"dodávka napínacího drátu - ztratné 2%"</t>
  </si>
  <si>
    <t>3*25,00*1,02</t>
  </si>
  <si>
    <t>348901109</t>
  </si>
  <si>
    <t>Přemístění dvoukřídlé brány š.6,00 m</t>
  </si>
  <si>
    <t>-1990215041</t>
  </si>
  <si>
    <t>Poznámka k položce:_x000D_
Firemní položka:_x000D_
Demontáž a osazení původní dvoukřídlé brány š.6,00 m dle PD vč. veškerých dodávek a prací nutných k provedení přesazení na novou pozici.</t>
  </si>
  <si>
    <t xml:space="preserve">"demontáž a opětovné osazení brány dle PD"  </t>
  </si>
  <si>
    <t>966071711</t>
  </si>
  <si>
    <t>Bourání plotových sloupků a vzpěr ocelových trubkových nebo profilovaných výšky do 2,50 m zabetonovaných</t>
  </si>
  <si>
    <t>1302998550</t>
  </si>
  <si>
    <t>https://podminky.urs.cz/item/CS_URS_2021_02/966071711</t>
  </si>
  <si>
    <t>"demont.stáv.oplocení vč.brány areálu fy SHM - posun dle PD"</t>
  </si>
  <si>
    <t>966071821</t>
  </si>
  <si>
    <t>Rozebrání oplocení z pletiva drátěného se čtvercovými oky, výšky do 1,6 m</t>
  </si>
  <si>
    <t>399985087</t>
  </si>
  <si>
    <t>https://podminky.urs.cz/item/CS_URS_2021_02/966071821</t>
  </si>
  <si>
    <t>-154370122</t>
  </si>
  <si>
    <t>"přesun vybouraného materiálu k trvalému uložení na skládku"</t>
  </si>
  <si>
    <t>"oplocení - beton z patek"     1,98</t>
  </si>
  <si>
    <t>1343816614</t>
  </si>
  <si>
    <t>"přesun vybouraného materiálu k trvalému uložení na skládku - celkem 7 km"</t>
  </si>
  <si>
    <t>"oplocení - beton z patek"     1,98*6</t>
  </si>
  <si>
    <t>-1830283457</t>
  </si>
  <si>
    <t>"poplatek za uložení odpadu - skládkovné"</t>
  </si>
  <si>
    <t>1,98</t>
  </si>
  <si>
    <t>-118878854</t>
  </si>
  <si>
    <t>800 - Objekty úpravy území</t>
  </si>
  <si>
    <t>SO 801 - Inventarizace zeleně, kácení</t>
  </si>
  <si>
    <t>112 20-1116</t>
  </si>
  <si>
    <t>Odstranění pařezů průměru do 70 cm v rovině</t>
  </si>
  <si>
    <t>741756989</t>
  </si>
  <si>
    <t>112 20-1117</t>
  </si>
  <si>
    <t>Odstranění pařezů průměru do 80 cm v rovině</t>
  </si>
  <si>
    <t>-227836029</t>
  </si>
  <si>
    <t>112 20-1118</t>
  </si>
  <si>
    <t>Odstranění pařezů průměru do 90 cm v rovině</t>
  </si>
  <si>
    <t>-600107650</t>
  </si>
  <si>
    <t>112 20-1119</t>
  </si>
  <si>
    <t>Odstranění pařezů průměru do 100 cm v rovině</t>
  </si>
  <si>
    <t>-290382548</t>
  </si>
  <si>
    <t>112 20-1120</t>
  </si>
  <si>
    <t>Odstranění pařezů průměru nad 100 cm v rovině</t>
  </si>
  <si>
    <t>747762899</t>
  </si>
  <si>
    <t>SO 802 - Sadové úprava, JTÚ a rekultivace</t>
  </si>
  <si>
    <t>183 10-1115</t>
  </si>
  <si>
    <t>Hloubení jamek bez výměny půdy objemu do 0,125 m3</t>
  </si>
  <si>
    <t>-1697640188</t>
  </si>
  <si>
    <t>183 10-1121</t>
  </si>
  <si>
    <t>Hloubení jamek bez výměny půdy objemu do 1 m3</t>
  </si>
  <si>
    <t>1208426273</t>
  </si>
  <si>
    <t>184 10-2115</t>
  </si>
  <si>
    <t>Výsadba dřeviny s balem při průměru balu do 0,6m</t>
  </si>
  <si>
    <t>-1489899067</t>
  </si>
  <si>
    <t>184 10-2116</t>
  </si>
  <si>
    <t>Výsadba dřeviny s balem při průměru balu do 0,8m</t>
  </si>
  <si>
    <t>-994538407</t>
  </si>
  <si>
    <t>184 20-2112</t>
  </si>
  <si>
    <t>Kotvení dřeviny kůly do 3 m</t>
  </si>
  <si>
    <t>135739408</t>
  </si>
  <si>
    <t>184 80-4112</t>
  </si>
  <si>
    <t>Ochrana dřeviny chráničem z pletiva</t>
  </si>
  <si>
    <t>-65789512</t>
  </si>
  <si>
    <t>184 90-1111</t>
  </si>
  <si>
    <t>Osazení kůlů dl. 300 cm</t>
  </si>
  <si>
    <t>1402025637</t>
  </si>
  <si>
    <t>184 92-1093</t>
  </si>
  <si>
    <t>Mulčování rostlin tl. 0,1m</t>
  </si>
  <si>
    <t>107764554</t>
  </si>
  <si>
    <t>185 80-2114</t>
  </si>
  <si>
    <t>Hnojení um.hnojivem rozděl k rostlinám strom 5 tab, keř 1 tab</t>
  </si>
  <si>
    <t>-1971586560</t>
  </si>
  <si>
    <t>185 80-4311</t>
  </si>
  <si>
    <t>Zalití rostlin vodou plocha do 20 m2</t>
  </si>
  <si>
    <t>868127337</t>
  </si>
  <si>
    <t>185 85-1111</t>
  </si>
  <si>
    <t>Dovoz vody pro zálivku rostlin</t>
  </si>
  <si>
    <t>-1528613514</t>
  </si>
  <si>
    <t>185 85-9991</t>
  </si>
  <si>
    <t>Zhotovení závlahové mísy</t>
  </si>
  <si>
    <t>2105410186</t>
  </si>
  <si>
    <t>2-01</t>
  </si>
  <si>
    <t>Carpinus betulus ´Fastigiata´ 300-350</t>
  </si>
  <si>
    <t>2071070095</t>
  </si>
  <si>
    <t>2-02</t>
  </si>
  <si>
    <t>Jabloň polokmen - staré krajové odrůdy</t>
  </si>
  <si>
    <t>-537036758</t>
  </si>
  <si>
    <t>2-03</t>
  </si>
  <si>
    <t>Kůrodřevní hmota na mulčování</t>
  </si>
  <si>
    <t>-243774454</t>
  </si>
  <si>
    <t>2-04</t>
  </si>
  <si>
    <t>Kůly kulaté, odkorněné dl.300 cm</t>
  </si>
  <si>
    <t>-2061689575</t>
  </si>
  <si>
    <t>2-05</t>
  </si>
  <si>
    <t>Kůly kulaté, odkorněné dl.200 cm</t>
  </si>
  <si>
    <t>-328366187</t>
  </si>
  <si>
    <t>2-06</t>
  </si>
  <si>
    <t>Popruhy na vyvazování</t>
  </si>
  <si>
    <t>370633554</t>
  </si>
  <si>
    <t>2-07</t>
  </si>
  <si>
    <t>Příčky</t>
  </si>
  <si>
    <t>-1226075968</t>
  </si>
  <si>
    <t>2-08</t>
  </si>
  <si>
    <t>Hnojivo pro dřeviny dlohodobě působící</t>
  </si>
  <si>
    <t>534471054</t>
  </si>
  <si>
    <t>2-09</t>
  </si>
  <si>
    <t>Dodávka vody pro zálivku</t>
  </si>
  <si>
    <t>1087931075</t>
  </si>
  <si>
    <t>2-10</t>
  </si>
  <si>
    <t>Pletivo</t>
  </si>
  <si>
    <t>-1248669192</t>
  </si>
  <si>
    <t>998231311</t>
  </si>
  <si>
    <t>Přesun hmot pro sadovnické a krajinářské úpravy - strojně dopravní vzdálenost do 5000 m</t>
  </si>
  <si>
    <t>456202465</t>
  </si>
  <si>
    <t>https://podminky.urs.cz/item/CS_URS_2021_02/998231311</t>
  </si>
  <si>
    <t>SO 803 - 3-letá následná péče</t>
  </si>
  <si>
    <t>184 80 6111</t>
  </si>
  <si>
    <t>Výchovný řez stromů soliterních, 1 x ročně</t>
  </si>
  <si>
    <t>1646262306</t>
  </si>
  <si>
    <t>184 80-4113</t>
  </si>
  <si>
    <t>Ochrana dřeviny chemickým nátěrem</t>
  </si>
  <si>
    <t>623326667</t>
  </si>
  <si>
    <t>184 91-1111</t>
  </si>
  <si>
    <t>Znovuuvázání dřeviny ke stáv kůlu 1x ročně</t>
  </si>
  <si>
    <t>1824551845</t>
  </si>
  <si>
    <t>184 92-1111</t>
  </si>
  <si>
    <t>Oprava kotvení 1x ročně</t>
  </si>
  <si>
    <t>-342561555</t>
  </si>
  <si>
    <t>185 80-4213</t>
  </si>
  <si>
    <t>Vypletí dřevin solitérních, 2x ročně</t>
  </si>
  <si>
    <t>75596017</t>
  </si>
  <si>
    <t>Zalití rostlin vodou plocha do 20 m2, 4 x ročně</t>
  </si>
  <si>
    <t>2062021372</t>
  </si>
  <si>
    <t>-1590613483</t>
  </si>
  <si>
    <t>71394678</t>
  </si>
  <si>
    <t>2-11</t>
  </si>
  <si>
    <t>Nátěr proti okusu</t>
  </si>
  <si>
    <t>-1809836584</t>
  </si>
  <si>
    <t>2-12</t>
  </si>
  <si>
    <t>Péče o kořenovou mísu</t>
  </si>
  <si>
    <t>-1492736488</t>
  </si>
  <si>
    <t>2-13</t>
  </si>
  <si>
    <t>Kontrola kotvení</t>
  </si>
  <si>
    <t>935821111</t>
  </si>
  <si>
    <t>900 - Volná řada objektů</t>
  </si>
  <si>
    <t>SO 901 - VRN</t>
  </si>
  <si>
    <t xml:space="preserve">    VRN3 - Zařízení staveniště</t>
  </si>
  <si>
    <t xml:space="preserve">    VRN9 - Ostatní náklady</t>
  </si>
  <si>
    <t>012103000</t>
  </si>
  <si>
    <t>Průzkumné, geodetické a projektové práce geodetické práce před výstavbou</t>
  </si>
  <si>
    <t>1024</t>
  </si>
  <si>
    <t>-375779534</t>
  </si>
  <si>
    <t>https://podminky.urs.cz/item/CS_URS_2021_02/012103000</t>
  </si>
  <si>
    <t>" vytýčení hlavních bodů stavby před zahájením stavby autorizovaným geodetem vč. vypracování TZ"</t>
  </si>
  <si>
    <t>" včetně souřadnic a situace- ověřeno kulatým razítkem a dodatkem dle právních předpisů"</t>
  </si>
  <si>
    <t>Průzkumné, geodetické a projektové práce geodetické práce při provádění stavby</t>
  </si>
  <si>
    <t>1600866013</t>
  </si>
  <si>
    <t>" vytýčení obvodu a hranic staveniště, objektů stavby a pevných vytyčovacích bodů vč. fixace a obnovení zhotovitelem"</t>
  </si>
  <si>
    <t>"  vyhotovení dokumentace v listinné a digitální podobě"</t>
  </si>
  <si>
    <t>Průzkumné, geodetické a projektové práce geodetické práce po výstavbě</t>
  </si>
  <si>
    <t>-1716637442</t>
  </si>
  <si>
    <t>"geodetické zaměření skutečného provedení stavby"</t>
  </si>
  <si>
    <t>012403000</t>
  </si>
  <si>
    <t>Kartografické práce</t>
  </si>
  <si>
    <t>573758820</t>
  </si>
  <si>
    <t>https://podminky.urs.cz/item/CS_URS_2021_02/012403000</t>
  </si>
  <si>
    <t>"geometrický plán"</t>
  </si>
  <si>
    <t>Průzkumné, geodetické a projektové práce projektové práce dokumentace stavby (výkresová a textová) pro provádění stavby</t>
  </si>
  <si>
    <t>-1845091946</t>
  </si>
  <si>
    <t>"vypracování realizační PD stavby"</t>
  </si>
  <si>
    <t>Průzkumné, geodetické a projektové práce projektové práce dokumentace stavby (výkresová a textová) skutečného provedení stavby</t>
  </si>
  <si>
    <t>-782703115</t>
  </si>
  <si>
    <t>"dokumentace skutečného provedení stavby"</t>
  </si>
  <si>
    <t>Ostatní dokumentace</t>
  </si>
  <si>
    <t>-899824902</t>
  </si>
  <si>
    <t xml:space="preserve">"aktualizace vyjádření k existenci inženýrských sítí, pokud do doby zahájení stavby pozbyly platnosti" </t>
  </si>
  <si>
    <t>VRN3</t>
  </si>
  <si>
    <t>030001000</t>
  </si>
  <si>
    <t>Základní rozdělení průvodních činností a nákladů zařízení staveniště</t>
  </si>
  <si>
    <t>-317577017</t>
  </si>
  <si>
    <t>https://podminky.urs.cz/item/CS_URS_2021_02/030001000</t>
  </si>
  <si>
    <t>"Zřízení, provoz a následná likvidace zařízení staveniště vč.případných nutných přípojek energií pro účely provedení stavby"</t>
  </si>
  <si>
    <t>Inženýrská činnost posudky ostatní posudky</t>
  </si>
  <si>
    <t>1789826968</t>
  </si>
  <si>
    <t>"laboratorní rozbory - výluhy sypaniny, výkopku"</t>
  </si>
  <si>
    <t>043002000</t>
  </si>
  <si>
    <t>Hlavní tituly průvodních činností a nákladů inženýrská činnost zkoušky a ostatní měření</t>
  </si>
  <si>
    <t>-163318814</t>
  </si>
  <si>
    <t>https://podminky.urs.cz/item/CS_URS_2021_02/043002000</t>
  </si>
  <si>
    <t>" dle ČSN , TP,TKP (www.pjpk.cz), ostatních předpisů, kompletní revize, protokol měření intentity a rovnoměrnosti VO"</t>
  </si>
  <si>
    <t>049103000</t>
  </si>
  <si>
    <t>Inženýrská činnost inženýrská činnost ostatní náklady vzniklé v souvislosti s realizací stavby</t>
  </si>
  <si>
    <t>-441611759</t>
  </si>
  <si>
    <t>https://podminky.urs.cz/item/CS_URS_2021_02/049103000</t>
  </si>
  <si>
    <t xml:space="preserve">"dokladová část dodavatele stavby - evid. odpadů, staveb. deník aj." </t>
  </si>
  <si>
    <t>VRN9</t>
  </si>
  <si>
    <t>Ostatní náklady</t>
  </si>
  <si>
    <t>091002000</t>
  </si>
  <si>
    <t>Hlavní tituly průvodních činností a nákladů ostatní náklady související s objektem</t>
  </si>
  <si>
    <t>-411283428</t>
  </si>
  <si>
    <t>https://podminky.urs.cz/item/CS_URS_2021_02/091002000</t>
  </si>
  <si>
    <t>"  vytýčení  stávajících podzemních inženýrských sítí před zahájením zemních prací a přeložek"</t>
  </si>
  <si>
    <t>092002000</t>
  </si>
  <si>
    <t>Hlavní tituly průvodních činností a nákladů ostatní náklady související s provozem</t>
  </si>
  <si>
    <t>-2086096923</t>
  </si>
  <si>
    <t>https://podminky.urs.cz/item/CS_URS_2021_02/092002000</t>
  </si>
  <si>
    <t>" pasportizace stávajících objektů v blízkosti  stavby před a po ukončení stavby"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</si>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</sst>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0" fontId="30" fillId="0" borderId="0" xfId="1" applyFont="1" applyAlignment="1">
      <alignment horizontal="center"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3" xfId="0" applyNumberFormat="1" applyFont="1" applyBorder="1" applyAlignment="1"/>
    <xf numFmtId="166" fontId="33" fillId="0" borderId="14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3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167" fontId="22" fillId="3" borderId="23" xfId="0" applyNumberFormat="1" applyFont="1" applyFill="1" applyBorder="1" applyAlignment="1" applyProtection="1">
      <alignment vertical="center"/>
      <protection locked="0"/>
    </xf>
    <xf numFmtId="0" fontId="23" fillId="3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166" fontId="23" fillId="0" borderId="21" xfId="0" applyNumberFormat="1" applyFont="1" applyBorder="1" applyAlignment="1">
      <alignment vertical="center"/>
    </xf>
    <xf numFmtId="166" fontId="23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2" fillId="5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49" fontId="44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97221615" TargetMode="External"/><Relationship Id="rId3" Type="http://schemas.openxmlformats.org/officeDocument/2006/relationships/hyperlink" Target="https://podminky.urs.cz/item/CS_URS_2021_02/348401350" TargetMode="External"/><Relationship Id="rId7" Type="http://schemas.openxmlformats.org/officeDocument/2006/relationships/hyperlink" Target="https://podminky.urs.cz/item/CS_URS_2021_02/997221569" TargetMode="External"/><Relationship Id="rId2" Type="http://schemas.openxmlformats.org/officeDocument/2006/relationships/hyperlink" Target="https://podminky.urs.cz/item/CS_URS_2021_02/348401220" TargetMode="External"/><Relationship Id="rId1" Type="http://schemas.openxmlformats.org/officeDocument/2006/relationships/hyperlink" Target="https://podminky.urs.cz/item/CS_URS_2021_02/338171113" TargetMode="External"/><Relationship Id="rId6" Type="http://schemas.openxmlformats.org/officeDocument/2006/relationships/hyperlink" Target="https://podminky.urs.cz/item/CS_URS_2021_02/997221561" TargetMode="External"/><Relationship Id="rId11" Type="http://schemas.openxmlformats.org/officeDocument/2006/relationships/drawing" Target="../drawings/drawing10.xml"/><Relationship Id="rId5" Type="http://schemas.openxmlformats.org/officeDocument/2006/relationships/hyperlink" Target="https://podminky.urs.cz/item/CS_URS_2021_02/966071821" TargetMode="External"/><Relationship Id="rId10" Type="http://schemas.openxmlformats.org/officeDocument/2006/relationships/printerSettings" Target="../printerSettings/printerSettings10.bin"/><Relationship Id="rId4" Type="http://schemas.openxmlformats.org/officeDocument/2006/relationships/hyperlink" Target="https://podminky.urs.cz/item/CS_URS_2021_02/966071711" TargetMode="External"/><Relationship Id="rId9" Type="http://schemas.openxmlformats.org/officeDocument/2006/relationships/hyperlink" Target="https://podminky.urs.cz/item/CS_URS_2021_02/998225111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s://podminky.urs.cz/item/CS_URS_2021_02/998231311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030001000" TargetMode="External"/><Relationship Id="rId13" Type="http://schemas.openxmlformats.org/officeDocument/2006/relationships/hyperlink" Target="https://podminky.urs.cz/item/CS_URS_2021_02/092002000" TargetMode="External"/><Relationship Id="rId3" Type="http://schemas.openxmlformats.org/officeDocument/2006/relationships/hyperlink" Target="https://podminky.urs.cz/item/CS_URS_2021_02/012303000" TargetMode="External"/><Relationship Id="rId7" Type="http://schemas.openxmlformats.org/officeDocument/2006/relationships/hyperlink" Target="https://podminky.urs.cz/item/CS_URS_2021_02/013294000" TargetMode="External"/><Relationship Id="rId12" Type="http://schemas.openxmlformats.org/officeDocument/2006/relationships/hyperlink" Target="https://podminky.urs.cz/item/CS_URS_2021_02/091002000" TargetMode="External"/><Relationship Id="rId2" Type="http://schemas.openxmlformats.org/officeDocument/2006/relationships/hyperlink" Target="https://podminky.urs.cz/item/CS_URS_2021_02/012203000" TargetMode="External"/><Relationship Id="rId1" Type="http://schemas.openxmlformats.org/officeDocument/2006/relationships/hyperlink" Target="https://podminky.urs.cz/item/CS_URS_2021_02/012103000" TargetMode="External"/><Relationship Id="rId6" Type="http://schemas.openxmlformats.org/officeDocument/2006/relationships/hyperlink" Target="https://podminky.urs.cz/item/CS_URS_2021_02/013254000" TargetMode="External"/><Relationship Id="rId11" Type="http://schemas.openxmlformats.org/officeDocument/2006/relationships/hyperlink" Target="https://podminky.urs.cz/item/CS_URS_2021_02/049103000" TargetMode="External"/><Relationship Id="rId5" Type="http://schemas.openxmlformats.org/officeDocument/2006/relationships/hyperlink" Target="https://podminky.urs.cz/item/CS_URS_2021_02/013244000" TargetMode="External"/><Relationship Id="rId15" Type="http://schemas.openxmlformats.org/officeDocument/2006/relationships/drawing" Target="../drawings/drawing14.xml"/><Relationship Id="rId10" Type="http://schemas.openxmlformats.org/officeDocument/2006/relationships/hyperlink" Target="https://podminky.urs.cz/item/CS_URS_2021_02/043002000" TargetMode="External"/><Relationship Id="rId4" Type="http://schemas.openxmlformats.org/officeDocument/2006/relationships/hyperlink" Target="https://podminky.urs.cz/item/CS_URS_2021_02/012403000" TargetMode="External"/><Relationship Id="rId9" Type="http://schemas.openxmlformats.org/officeDocument/2006/relationships/hyperlink" Target="https://podminky.urs.cz/item/CS_URS_2021_02/042903000" TargetMode="External"/><Relationship Id="rId14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81411123" TargetMode="External"/><Relationship Id="rId13" Type="http://schemas.openxmlformats.org/officeDocument/2006/relationships/hyperlink" Target="https://podminky.urs.cz/item/CS_URS_2021_02/564861111" TargetMode="External"/><Relationship Id="rId18" Type="http://schemas.openxmlformats.org/officeDocument/2006/relationships/hyperlink" Target="https://podminky.urs.cz/item/CS_URS_2021_02/573231108" TargetMode="External"/><Relationship Id="rId26" Type="http://schemas.openxmlformats.org/officeDocument/2006/relationships/hyperlink" Target="https://podminky.urs.cz/item/CS_URS_2021_02/451572111" TargetMode="External"/><Relationship Id="rId39" Type="http://schemas.openxmlformats.org/officeDocument/2006/relationships/hyperlink" Target="https://podminky.urs.cz/item/CS_URS_2021_02/979071122" TargetMode="External"/><Relationship Id="rId3" Type="http://schemas.openxmlformats.org/officeDocument/2006/relationships/hyperlink" Target="https://podminky.urs.cz/item/CS_URS_2021_02/122251104" TargetMode="External"/><Relationship Id="rId21" Type="http://schemas.openxmlformats.org/officeDocument/2006/relationships/hyperlink" Target="https://podminky.urs.cz/item/CS_URS_2021_02/628635552" TargetMode="External"/><Relationship Id="rId34" Type="http://schemas.openxmlformats.org/officeDocument/2006/relationships/hyperlink" Target="https://podminky.urs.cz/item/CS_URS_2021_02/916131213" TargetMode="External"/><Relationship Id="rId42" Type="http://schemas.openxmlformats.org/officeDocument/2006/relationships/hyperlink" Target="https://podminky.urs.cz/item/CS_URS_2021_02/997221615" TargetMode="External"/><Relationship Id="rId7" Type="http://schemas.openxmlformats.org/officeDocument/2006/relationships/hyperlink" Target="https://podminky.urs.cz/item/CS_URS_2021_02/181152302" TargetMode="External"/><Relationship Id="rId12" Type="http://schemas.openxmlformats.org/officeDocument/2006/relationships/hyperlink" Target="https://podminky.urs.cz/item/CS_URS_2021_02/564851113" TargetMode="External"/><Relationship Id="rId17" Type="http://schemas.openxmlformats.org/officeDocument/2006/relationships/hyperlink" Target="https://podminky.urs.cz/item/CS_URS_2021_02/573231107" TargetMode="External"/><Relationship Id="rId25" Type="http://schemas.openxmlformats.org/officeDocument/2006/relationships/hyperlink" Target="https://podminky.urs.cz/item/CS_URS_2021_02/359901211" TargetMode="External"/><Relationship Id="rId33" Type="http://schemas.openxmlformats.org/officeDocument/2006/relationships/hyperlink" Target="https://podminky.urs.cz/item/CS_URS_2021_02/916111123" TargetMode="External"/><Relationship Id="rId38" Type="http://schemas.openxmlformats.org/officeDocument/2006/relationships/hyperlink" Target="https://podminky.urs.cz/item/CS_URS_2021_02/919735112" TargetMode="External"/><Relationship Id="rId2" Type="http://schemas.openxmlformats.org/officeDocument/2006/relationships/hyperlink" Target="https://podminky.urs.cz/item/CS_URS_2021_02/113203111" TargetMode="External"/><Relationship Id="rId16" Type="http://schemas.openxmlformats.org/officeDocument/2006/relationships/hyperlink" Target="https://podminky.urs.cz/item/CS_URS_2021_02/573191111" TargetMode="External"/><Relationship Id="rId20" Type="http://schemas.openxmlformats.org/officeDocument/2006/relationships/hyperlink" Target="https://podminky.urs.cz/item/CS_URS_2021_02/577175122" TargetMode="External"/><Relationship Id="rId29" Type="http://schemas.openxmlformats.org/officeDocument/2006/relationships/hyperlink" Target="https://podminky.urs.cz/item/CS_URS_2021_02/174151101" TargetMode="External"/><Relationship Id="rId41" Type="http://schemas.openxmlformats.org/officeDocument/2006/relationships/hyperlink" Target="https://podminky.urs.cz/item/CS_URS_2021_02/997221569" TargetMode="External"/><Relationship Id="rId1" Type="http://schemas.openxmlformats.org/officeDocument/2006/relationships/hyperlink" Target="https://podminky.urs.cz/item/CS_URS_2021_02/113202111" TargetMode="External"/><Relationship Id="rId6" Type="http://schemas.openxmlformats.org/officeDocument/2006/relationships/hyperlink" Target="https://podminky.urs.cz/item/CS_URS_2021_02/181006121" TargetMode="External"/><Relationship Id="rId11" Type="http://schemas.openxmlformats.org/officeDocument/2006/relationships/hyperlink" Target="https://podminky.urs.cz/item/CS_URS_2021_02/564211111" TargetMode="External"/><Relationship Id="rId24" Type="http://schemas.openxmlformats.org/officeDocument/2006/relationships/hyperlink" Target="https://podminky.urs.cz/item/CS_URS_2021_02/175111101" TargetMode="External"/><Relationship Id="rId32" Type="http://schemas.openxmlformats.org/officeDocument/2006/relationships/hyperlink" Target="https://podminky.urs.cz/item/CS_URS_2021_02/899211112" TargetMode="External"/><Relationship Id="rId37" Type="http://schemas.openxmlformats.org/officeDocument/2006/relationships/hyperlink" Target="https://podminky.urs.cz/item/CS_URS_2021_02/919732211" TargetMode="External"/><Relationship Id="rId40" Type="http://schemas.openxmlformats.org/officeDocument/2006/relationships/hyperlink" Target="https://podminky.urs.cz/item/CS_URS_2021_02/997221561" TargetMode="External"/><Relationship Id="rId45" Type="http://schemas.openxmlformats.org/officeDocument/2006/relationships/drawing" Target="../drawings/drawing2.xml"/><Relationship Id="rId5" Type="http://schemas.openxmlformats.org/officeDocument/2006/relationships/hyperlink" Target="https://podminky.urs.cz/item/CS_URS_2021_02/171152111" TargetMode="External"/><Relationship Id="rId15" Type="http://schemas.openxmlformats.org/officeDocument/2006/relationships/hyperlink" Target="https://podminky.urs.cz/item/CS_URS_2021_02/569831111" TargetMode="External"/><Relationship Id="rId23" Type="http://schemas.openxmlformats.org/officeDocument/2006/relationships/hyperlink" Target="https://podminky.urs.cz/item/CS_URS_2021_02/174151101" TargetMode="External"/><Relationship Id="rId28" Type="http://schemas.openxmlformats.org/officeDocument/2006/relationships/hyperlink" Target="https://podminky.urs.cz/item/CS_URS_2021_02/131251100" TargetMode="External"/><Relationship Id="rId36" Type="http://schemas.openxmlformats.org/officeDocument/2006/relationships/hyperlink" Target="https://podminky.urs.cz/item/CS_URS_2021_02/919726224" TargetMode="External"/><Relationship Id="rId10" Type="http://schemas.openxmlformats.org/officeDocument/2006/relationships/hyperlink" Target="https://podminky.urs.cz/item/CS_URS_2021_02/463212111" TargetMode="External"/><Relationship Id="rId19" Type="http://schemas.openxmlformats.org/officeDocument/2006/relationships/hyperlink" Target="https://podminky.urs.cz/item/CS_URS_2021_02/577144121" TargetMode="External"/><Relationship Id="rId31" Type="http://schemas.openxmlformats.org/officeDocument/2006/relationships/hyperlink" Target="https://podminky.urs.cz/item/CS_URS_2021_02/895941111" TargetMode="External"/><Relationship Id="rId44" Type="http://schemas.openxmlformats.org/officeDocument/2006/relationships/printerSettings" Target="../printerSettings/printerSettings2.bin"/><Relationship Id="rId4" Type="http://schemas.openxmlformats.org/officeDocument/2006/relationships/hyperlink" Target="https://podminky.urs.cz/item/CS_URS_2021_02/171151101" TargetMode="External"/><Relationship Id="rId9" Type="http://schemas.openxmlformats.org/officeDocument/2006/relationships/hyperlink" Target="https://podminky.urs.cz/item/CS_URS_2021_02/182251101" TargetMode="External"/><Relationship Id="rId14" Type="http://schemas.openxmlformats.org/officeDocument/2006/relationships/hyperlink" Target="https://podminky.urs.cz/item/CS_URS_2021_02/565145121" TargetMode="External"/><Relationship Id="rId22" Type="http://schemas.openxmlformats.org/officeDocument/2006/relationships/hyperlink" Target="https://podminky.urs.cz/item/CS_URS_2021_02/132151102" TargetMode="External"/><Relationship Id="rId27" Type="http://schemas.openxmlformats.org/officeDocument/2006/relationships/hyperlink" Target="https://podminky.urs.cz/item/CS_URS_2021_02/871310310" TargetMode="External"/><Relationship Id="rId30" Type="http://schemas.openxmlformats.org/officeDocument/2006/relationships/hyperlink" Target="https://podminky.urs.cz/item/CS_URS_2021_02/451573111" TargetMode="External"/><Relationship Id="rId35" Type="http://schemas.openxmlformats.org/officeDocument/2006/relationships/hyperlink" Target="https://podminky.urs.cz/item/CS_URS_2021_02/916991121" TargetMode="External"/><Relationship Id="rId43" Type="http://schemas.openxmlformats.org/officeDocument/2006/relationships/hyperlink" Target="https://podminky.urs.cz/item/CS_URS_2021_02/99822511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81411123" TargetMode="External"/><Relationship Id="rId13" Type="http://schemas.openxmlformats.org/officeDocument/2006/relationships/hyperlink" Target="https://podminky.urs.cz/item/CS_URS_2021_02/916131213" TargetMode="External"/><Relationship Id="rId18" Type="http://schemas.openxmlformats.org/officeDocument/2006/relationships/hyperlink" Target="https://podminky.urs.cz/item/CS_URS_2021_02/997221561" TargetMode="External"/><Relationship Id="rId3" Type="http://schemas.openxmlformats.org/officeDocument/2006/relationships/hyperlink" Target="https://podminky.urs.cz/item/CS_URS_2021_02/113203111" TargetMode="External"/><Relationship Id="rId21" Type="http://schemas.openxmlformats.org/officeDocument/2006/relationships/hyperlink" Target="https://podminky.urs.cz/item/CS_URS_2021_02/998223011" TargetMode="External"/><Relationship Id="rId7" Type="http://schemas.openxmlformats.org/officeDocument/2006/relationships/hyperlink" Target="https://podminky.urs.cz/item/CS_URS_2021_02/181152302" TargetMode="External"/><Relationship Id="rId12" Type="http://schemas.openxmlformats.org/officeDocument/2006/relationships/hyperlink" Target="https://podminky.urs.cz/item/CS_URS_2021_02/596211112" TargetMode="External"/><Relationship Id="rId17" Type="http://schemas.openxmlformats.org/officeDocument/2006/relationships/hyperlink" Target="https://podminky.urs.cz/item/CS_URS_2021_02/979071122" TargetMode="External"/><Relationship Id="rId2" Type="http://schemas.openxmlformats.org/officeDocument/2006/relationships/hyperlink" Target="https://podminky.urs.cz/item/CS_URS_2021_02/113202111" TargetMode="External"/><Relationship Id="rId16" Type="http://schemas.openxmlformats.org/officeDocument/2006/relationships/hyperlink" Target="https://podminky.urs.cz/item/CS_URS_2021_02/919735112" TargetMode="External"/><Relationship Id="rId20" Type="http://schemas.openxmlformats.org/officeDocument/2006/relationships/hyperlink" Target="https://podminky.urs.cz/item/CS_URS_2021_02/997221615" TargetMode="External"/><Relationship Id="rId1" Type="http://schemas.openxmlformats.org/officeDocument/2006/relationships/hyperlink" Target="https://podminky.urs.cz/item/CS_URS_2021_02/113154114" TargetMode="External"/><Relationship Id="rId6" Type="http://schemas.openxmlformats.org/officeDocument/2006/relationships/hyperlink" Target="https://podminky.urs.cz/item/CS_URS_2021_02/181006121" TargetMode="External"/><Relationship Id="rId11" Type="http://schemas.openxmlformats.org/officeDocument/2006/relationships/hyperlink" Target="https://podminky.urs.cz/item/CS_URS_2021_02/564871111" TargetMode="External"/><Relationship Id="rId5" Type="http://schemas.openxmlformats.org/officeDocument/2006/relationships/hyperlink" Target="https://podminky.urs.cz/item/CS_URS_2021_02/171151101" TargetMode="External"/><Relationship Id="rId15" Type="http://schemas.openxmlformats.org/officeDocument/2006/relationships/hyperlink" Target="https://podminky.urs.cz/item/CS_URS_2021_02/916991121" TargetMode="External"/><Relationship Id="rId23" Type="http://schemas.openxmlformats.org/officeDocument/2006/relationships/drawing" Target="../drawings/drawing3.xml"/><Relationship Id="rId10" Type="http://schemas.openxmlformats.org/officeDocument/2006/relationships/hyperlink" Target="https://podminky.urs.cz/item/CS_URS_2021_02/182251101" TargetMode="External"/><Relationship Id="rId19" Type="http://schemas.openxmlformats.org/officeDocument/2006/relationships/hyperlink" Target="https://podminky.urs.cz/item/CS_URS_2021_02/997221569" TargetMode="External"/><Relationship Id="rId4" Type="http://schemas.openxmlformats.org/officeDocument/2006/relationships/hyperlink" Target="https://podminky.urs.cz/item/CS_URS_2021_02/122251104" TargetMode="External"/><Relationship Id="rId9" Type="http://schemas.openxmlformats.org/officeDocument/2006/relationships/hyperlink" Target="https://podminky.urs.cz/item/CS_URS_2021_02/182151111" TargetMode="External"/><Relationship Id="rId14" Type="http://schemas.openxmlformats.org/officeDocument/2006/relationships/hyperlink" Target="https://podminky.urs.cz/item/CS_URS_2021_02/916231213" TargetMode="External"/><Relationship Id="rId22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4.xml"/><Relationship Id="rId3" Type="http://schemas.openxmlformats.org/officeDocument/2006/relationships/hyperlink" Target="https://podminky.urs.cz/item/CS_URS_2021_02/915111111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hyperlink" Target="https://podminky.urs.cz/item/CS_URS_2021_02/914511112" TargetMode="External"/><Relationship Id="rId1" Type="http://schemas.openxmlformats.org/officeDocument/2006/relationships/hyperlink" Target="https://podminky.urs.cz/item/CS_URS_2021_02/914111111" TargetMode="External"/><Relationship Id="rId6" Type="http://schemas.openxmlformats.org/officeDocument/2006/relationships/hyperlink" Target="https://podminky.urs.cz/item/CS_URS_2021_02/998225111" TargetMode="External"/><Relationship Id="rId5" Type="http://schemas.openxmlformats.org/officeDocument/2006/relationships/hyperlink" Target="https://podminky.urs.cz/item/CS_URS_2021_02/966006211" TargetMode="External"/><Relationship Id="rId4" Type="http://schemas.openxmlformats.org/officeDocument/2006/relationships/hyperlink" Target="https://podminky.urs.cz/item/CS_URS_2021_02/915611111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1_02/317353121" TargetMode="External"/><Relationship Id="rId21" Type="http://schemas.openxmlformats.org/officeDocument/2006/relationships/hyperlink" Target="https://podminky.urs.cz/item/CS_URS_2021_02/283111123" TargetMode="External"/><Relationship Id="rId42" Type="http://schemas.openxmlformats.org/officeDocument/2006/relationships/hyperlink" Target="https://podminky.urs.cz/item/CS_URS_2021_02/421955112" TargetMode="External"/><Relationship Id="rId47" Type="http://schemas.openxmlformats.org/officeDocument/2006/relationships/hyperlink" Target="https://podminky.urs.cz/item/CS_URS_2021_02/451477121" TargetMode="External"/><Relationship Id="rId63" Type="http://schemas.openxmlformats.org/officeDocument/2006/relationships/hyperlink" Target="https://podminky.urs.cz/item/CS_URS_2021_02/577175122" TargetMode="External"/><Relationship Id="rId68" Type="http://schemas.openxmlformats.org/officeDocument/2006/relationships/hyperlink" Target="https://podminky.urs.cz/item/CS_URS_2021_02/914112111" TargetMode="External"/><Relationship Id="rId84" Type="http://schemas.openxmlformats.org/officeDocument/2006/relationships/hyperlink" Target="https://podminky.urs.cz/item/CS_URS_2021_02/948521121" TargetMode="External"/><Relationship Id="rId89" Type="http://schemas.openxmlformats.org/officeDocument/2006/relationships/hyperlink" Target="https://podminky.urs.cz/item/CS_URS_2021_02/711111002" TargetMode="External"/><Relationship Id="rId7" Type="http://schemas.openxmlformats.org/officeDocument/2006/relationships/hyperlink" Target="https://podminky.urs.cz/item/CS_URS_2021_02/181411132" TargetMode="External"/><Relationship Id="rId71" Type="http://schemas.openxmlformats.org/officeDocument/2006/relationships/hyperlink" Target="https://podminky.urs.cz/item/CS_URS_2021_02/915611111" TargetMode="External"/><Relationship Id="rId92" Type="http://schemas.openxmlformats.org/officeDocument/2006/relationships/hyperlink" Target="https://podminky.urs.cz/item/CS_URS_2021_02/711132101" TargetMode="External"/><Relationship Id="rId2" Type="http://schemas.openxmlformats.org/officeDocument/2006/relationships/hyperlink" Target="https://podminky.urs.cz/item/CS_URS_2021_02/131251104" TargetMode="External"/><Relationship Id="rId16" Type="http://schemas.openxmlformats.org/officeDocument/2006/relationships/hyperlink" Target="https://podminky.urs.cz/item/CS_URS_2021_02/273354111" TargetMode="External"/><Relationship Id="rId29" Type="http://schemas.openxmlformats.org/officeDocument/2006/relationships/hyperlink" Target="https://podminky.urs.cz/item/CS_URS_2021_02/317361116" TargetMode="External"/><Relationship Id="rId11" Type="http://schemas.openxmlformats.org/officeDocument/2006/relationships/hyperlink" Target="https://podminky.urs.cz/item/CS_URS_2021_02/212792212" TargetMode="External"/><Relationship Id="rId24" Type="http://schemas.openxmlformats.org/officeDocument/2006/relationships/hyperlink" Target="https://podminky.urs.cz/item/CS_URS_2021_02/317321118" TargetMode="External"/><Relationship Id="rId32" Type="http://schemas.openxmlformats.org/officeDocument/2006/relationships/hyperlink" Target="https://podminky.urs.cz/item/CS_URS_2021_02/334351112" TargetMode="External"/><Relationship Id="rId37" Type="http://schemas.openxmlformats.org/officeDocument/2006/relationships/hyperlink" Target="https://podminky.urs.cz/item/CS_URS_2021_02/334361226" TargetMode="External"/><Relationship Id="rId40" Type="http://schemas.openxmlformats.org/officeDocument/2006/relationships/hyperlink" Target="https://podminky.urs.cz/item/CS_URS_2021_02/421321128" TargetMode="External"/><Relationship Id="rId45" Type="http://schemas.openxmlformats.org/officeDocument/2006/relationships/hyperlink" Target="https://podminky.urs.cz/item/CS_URS_2021_02/451315124" TargetMode="External"/><Relationship Id="rId53" Type="http://schemas.openxmlformats.org/officeDocument/2006/relationships/hyperlink" Target="https://podminky.urs.cz/item/CS_URS_2021_02/462512270" TargetMode="External"/><Relationship Id="rId58" Type="http://schemas.openxmlformats.org/officeDocument/2006/relationships/hyperlink" Target="https://podminky.urs.cz/item/CS_URS_2021_02/565145121" TargetMode="External"/><Relationship Id="rId66" Type="http://schemas.openxmlformats.org/officeDocument/2006/relationships/hyperlink" Target="https://podminky.urs.cz/item/CS_URS_2021_02/871315211" TargetMode="External"/><Relationship Id="rId74" Type="http://schemas.openxmlformats.org/officeDocument/2006/relationships/hyperlink" Target="https://podminky.urs.cz/item/CS_URS_2021_02/919122132" TargetMode="External"/><Relationship Id="rId79" Type="http://schemas.openxmlformats.org/officeDocument/2006/relationships/hyperlink" Target="https://podminky.urs.cz/item/CS_URS_2021_02/946231121" TargetMode="External"/><Relationship Id="rId87" Type="http://schemas.openxmlformats.org/officeDocument/2006/relationships/hyperlink" Target="https://podminky.urs.cz/item/CS_URS_2021_02/998212111" TargetMode="External"/><Relationship Id="rId102" Type="http://schemas.openxmlformats.org/officeDocument/2006/relationships/printerSettings" Target="../printerSettings/printerSettings6.bin"/><Relationship Id="rId5" Type="http://schemas.openxmlformats.org/officeDocument/2006/relationships/hyperlink" Target="https://podminky.urs.cz/item/CS_URS_2021_02/171201231" TargetMode="External"/><Relationship Id="rId61" Type="http://schemas.openxmlformats.org/officeDocument/2006/relationships/hyperlink" Target="https://podminky.urs.cz/item/CS_URS_2021_02/573231108" TargetMode="External"/><Relationship Id="rId82" Type="http://schemas.openxmlformats.org/officeDocument/2006/relationships/hyperlink" Target="https://podminky.urs.cz/item/CS_URS_2021_02/948411911" TargetMode="External"/><Relationship Id="rId90" Type="http://schemas.openxmlformats.org/officeDocument/2006/relationships/hyperlink" Target="https://podminky.urs.cz/item/CS_URS_2021_02/711112001" TargetMode="External"/><Relationship Id="rId95" Type="http://schemas.openxmlformats.org/officeDocument/2006/relationships/hyperlink" Target="https://podminky.urs.cz/item/CS_URS_2021_02/711321131" TargetMode="External"/><Relationship Id="rId19" Type="http://schemas.openxmlformats.org/officeDocument/2006/relationships/hyperlink" Target="https://podminky.urs.cz/item/CS_URS_2021_02/282602112" TargetMode="External"/><Relationship Id="rId14" Type="http://schemas.openxmlformats.org/officeDocument/2006/relationships/hyperlink" Target="https://podminky.urs.cz/item/CS_URS_2021_02/273311126" TargetMode="External"/><Relationship Id="rId22" Type="http://schemas.openxmlformats.org/officeDocument/2006/relationships/hyperlink" Target="https://podminky.urs.cz/item/CS_URS_2021_02/283131113" TargetMode="External"/><Relationship Id="rId27" Type="http://schemas.openxmlformats.org/officeDocument/2006/relationships/hyperlink" Target="https://podminky.urs.cz/item/CS_URS_2021_02/317353191" TargetMode="External"/><Relationship Id="rId30" Type="http://schemas.openxmlformats.org/officeDocument/2006/relationships/hyperlink" Target="https://podminky.urs.cz/item/CS_URS_2021_02/334323118" TargetMode="External"/><Relationship Id="rId35" Type="http://schemas.openxmlformats.org/officeDocument/2006/relationships/hyperlink" Target="https://podminky.urs.cz/item/CS_URS_2021_02/334352211" TargetMode="External"/><Relationship Id="rId43" Type="http://schemas.openxmlformats.org/officeDocument/2006/relationships/hyperlink" Target="https://podminky.urs.cz/item/CS_URS_2021_02/421955212" TargetMode="External"/><Relationship Id="rId48" Type="http://schemas.openxmlformats.org/officeDocument/2006/relationships/hyperlink" Target="https://podminky.urs.cz/item/CS_URS_2021_02/451477122" TargetMode="External"/><Relationship Id="rId56" Type="http://schemas.openxmlformats.org/officeDocument/2006/relationships/hyperlink" Target="https://podminky.urs.cz/item/CS_URS_2021_02/564851113" TargetMode="External"/><Relationship Id="rId64" Type="http://schemas.openxmlformats.org/officeDocument/2006/relationships/hyperlink" Target="https://podminky.urs.cz/item/CS_URS_2021_02/578143233" TargetMode="External"/><Relationship Id="rId69" Type="http://schemas.openxmlformats.org/officeDocument/2006/relationships/hyperlink" Target="https://podminky.urs.cz/item/CS_URS_2021_02/915111111" TargetMode="External"/><Relationship Id="rId77" Type="http://schemas.openxmlformats.org/officeDocument/2006/relationships/hyperlink" Target="https://podminky.urs.cz/item/CS_URS_2021_02/936942122" TargetMode="External"/><Relationship Id="rId100" Type="http://schemas.openxmlformats.org/officeDocument/2006/relationships/hyperlink" Target="https://podminky.urs.cz/item/CS_URS_2021_02/998711192" TargetMode="External"/><Relationship Id="rId8" Type="http://schemas.openxmlformats.org/officeDocument/2006/relationships/hyperlink" Target="https://podminky.urs.cz/item/CS_URS_2021_02/182251101" TargetMode="External"/><Relationship Id="rId51" Type="http://schemas.openxmlformats.org/officeDocument/2006/relationships/hyperlink" Target="https://podminky.urs.cz/item/CS_URS_2021_02/458501111" TargetMode="External"/><Relationship Id="rId72" Type="http://schemas.openxmlformats.org/officeDocument/2006/relationships/hyperlink" Target="https://podminky.urs.cz/item/CS_URS_2021_02/916231213" TargetMode="External"/><Relationship Id="rId80" Type="http://schemas.openxmlformats.org/officeDocument/2006/relationships/hyperlink" Target="https://podminky.urs.cz/item/CS_URS_2021_02/948411111" TargetMode="External"/><Relationship Id="rId85" Type="http://schemas.openxmlformats.org/officeDocument/2006/relationships/hyperlink" Target="https://podminky.urs.cz/item/CS_URS_2021_02/948521129" TargetMode="External"/><Relationship Id="rId93" Type="http://schemas.openxmlformats.org/officeDocument/2006/relationships/hyperlink" Target="https://podminky.urs.cz/item/CS_URS_2021_02/711141559" TargetMode="External"/><Relationship Id="rId98" Type="http://schemas.openxmlformats.org/officeDocument/2006/relationships/hyperlink" Target="https://podminky.urs.cz/item/CS_URS_2021_02/711381021" TargetMode="External"/><Relationship Id="rId3" Type="http://schemas.openxmlformats.org/officeDocument/2006/relationships/hyperlink" Target="https://podminky.urs.cz/item/CS_URS_2021_02/132251101" TargetMode="External"/><Relationship Id="rId12" Type="http://schemas.openxmlformats.org/officeDocument/2006/relationships/hyperlink" Target="https://podminky.urs.cz/item/CS_URS_2021_02/212972113" TargetMode="External"/><Relationship Id="rId17" Type="http://schemas.openxmlformats.org/officeDocument/2006/relationships/hyperlink" Target="https://podminky.urs.cz/item/CS_URS_2021_02/273354211" TargetMode="External"/><Relationship Id="rId25" Type="http://schemas.openxmlformats.org/officeDocument/2006/relationships/hyperlink" Target="https://podminky.urs.cz/item/CS_URS_2021_02/317321191" TargetMode="External"/><Relationship Id="rId33" Type="http://schemas.openxmlformats.org/officeDocument/2006/relationships/hyperlink" Target="https://podminky.urs.cz/item/CS_URS_2021_02/334351211" TargetMode="External"/><Relationship Id="rId38" Type="http://schemas.openxmlformats.org/officeDocument/2006/relationships/hyperlink" Target="https://podminky.urs.cz/item/CS_URS_2021_02/334791113" TargetMode="External"/><Relationship Id="rId46" Type="http://schemas.openxmlformats.org/officeDocument/2006/relationships/hyperlink" Target="https://podminky.urs.cz/item/CS_URS_2021_02/451475121" TargetMode="External"/><Relationship Id="rId59" Type="http://schemas.openxmlformats.org/officeDocument/2006/relationships/hyperlink" Target="https://podminky.urs.cz/item/CS_URS_2021_02/573191111" TargetMode="External"/><Relationship Id="rId67" Type="http://schemas.openxmlformats.org/officeDocument/2006/relationships/hyperlink" Target="https://podminky.urs.cz/item/CS_URS_2021_02/911121111" TargetMode="External"/><Relationship Id="rId103" Type="http://schemas.openxmlformats.org/officeDocument/2006/relationships/drawing" Target="../drawings/drawing6.xml"/><Relationship Id="rId20" Type="http://schemas.openxmlformats.org/officeDocument/2006/relationships/hyperlink" Target="https://podminky.urs.cz/item/CS_URS_2021_02/283111113" TargetMode="External"/><Relationship Id="rId41" Type="http://schemas.openxmlformats.org/officeDocument/2006/relationships/hyperlink" Target="https://podminky.urs.cz/item/CS_URS_2021_02/421361226" TargetMode="External"/><Relationship Id="rId54" Type="http://schemas.openxmlformats.org/officeDocument/2006/relationships/hyperlink" Target="https://podminky.urs.cz/item/CS_URS_2021_02/465513127" TargetMode="External"/><Relationship Id="rId62" Type="http://schemas.openxmlformats.org/officeDocument/2006/relationships/hyperlink" Target="https://podminky.urs.cz/item/CS_URS_2021_02/577144141" TargetMode="External"/><Relationship Id="rId70" Type="http://schemas.openxmlformats.org/officeDocument/2006/relationships/hyperlink" Target="https://podminky.urs.cz/item/CS_URS_2021_02/915121111" TargetMode="External"/><Relationship Id="rId75" Type="http://schemas.openxmlformats.org/officeDocument/2006/relationships/hyperlink" Target="https://podminky.urs.cz/item/CS_URS_2021_02/919726224" TargetMode="External"/><Relationship Id="rId83" Type="http://schemas.openxmlformats.org/officeDocument/2006/relationships/hyperlink" Target="https://podminky.urs.cz/item/CS_URS_2021_02/948521111" TargetMode="External"/><Relationship Id="rId88" Type="http://schemas.openxmlformats.org/officeDocument/2006/relationships/hyperlink" Target="https://podminky.urs.cz/item/CS_URS_2021_02/711111001" TargetMode="External"/><Relationship Id="rId91" Type="http://schemas.openxmlformats.org/officeDocument/2006/relationships/hyperlink" Target="https://podminky.urs.cz/item/CS_URS_2021_02/711112002" TargetMode="External"/><Relationship Id="rId96" Type="http://schemas.openxmlformats.org/officeDocument/2006/relationships/hyperlink" Target="https://podminky.urs.cz/item/CS_URS_2021_02/711331382" TargetMode="External"/><Relationship Id="rId1" Type="http://schemas.openxmlformats.org/officeDocument/2006/relationships/hyperlink" Target="https://podminky.urs.cz/item/CS_URS_2021_02/124253100" TargetMode="External"/><Relationship Id="rId6" Type="http://schemas.openxmlformats.org/officeDocument/2006/relationships/hyperlink" Target="https://podminky.urs.cz/item/CS_URS_2021_02/174151101" TargetMode="External"/><Relationship Id="rId15" Type="http://schemas.openxmlformats.org/officeDocument/2006/relationships/hyperlink" Target="https://podminky.urs.cz/item/CS_URS_2021_02/273311128" TargetMode="External"/><Relationship Id="rId23" Type="http://schemas.openxmlformats.org/officeDocument/2006/relationships/hyperlink" Target="https://podminky.urs.cz/item/CS_URS_2021_02/317171126" TargetMode="External"/><Relationship Id="rId28" Type="http://schemas.openxmlformats.org/officeDocument/2006/relationships/hyperlink" Target="https://podminky.urs.cz/item/CS_URS_2021_02/317353221" TargetMode="External"/><Relationship Id="rId36" Type="http://schemas.openxmlformats.org/officeDocument/2006/relationships/hyperlink" Target="https://podminky.urs.cz/item/CS_URS_2021_02/334361216" TargetMode="External"/><Relationship Id="rId49" Type="http://schemas.openxmlformats.org/officeDocument/2006/relationships/hyperlink" Target="https://podminky.urs.cz/item/CS_URS_2021_02/452311171" TargetMode="External"/><Relationship Id="rId57" Type="http://schemas.openxmlformats.org/officeDocument/2006/relationships/hyperlink" Target="https://podminky.urs.cz/item/CS_URS_2021_02/564861111" TargetMode="External"/><Relationship Id="rId10" Type="http://schemas.openxmlformats.org/officeDocument/2006/relationships/hyperlink" Target="https://podminky.urs.cz/item/CS_URS_2021_02/211521111" TargetMode="External"/><Relationship Id="rId31" Type="http://schemas.openxmlformats.org/officeDocument/2006/relationships/hyperlink" Target="https://podminky.urs.cz/item/CS_URS_2021_02/334323218" TargetMode="External"/><Relationship Id="rId44" Type="http://schemas.openxmlformats.org/officeDocument/2006/relationships/hyperlink" Target="https://podminky.urs.cz/item/CS_URS_2021_02/451312111" TargetMode="External"/><Relationship Id="rId52" Type="http://schemas.openxmlformats.org/officeDocument/2006/relationships/hyperlink" Target="https://podminky.urs.cz/item/CS_URS_2021_02/461310114" TargetMode="External"/><Relationship Id="rId60" Type="http://schemas.openxmlformats.org/officeDocument/2006/relationships/hyperlink" Target="https://podminky.urs.cz/item/CS_URS_2021_02/573231106" TargetMode="External"/><Relationship Id="rId65" Type="http://schemas.openxmlformats.org/officeDocument/2006/relationships/hyperlink" Target="https://podminky.urs.cz/item/CS_URS_2021_02/628611111" TargetMode="External"/><Relationship Id="rId73" Type="http://schemas.openxmlformats.org/officeDocument/2006/relationships/hyperlink" Target="https://podminky.urs.cz/item/CS_URS_2021_02/919112233" TargetMode="External"/><Relationship Id="rId78" Type="http://schemas.openxmlformats.org/officeDocument/2006/relationships/hyperlink" Target="https://podminky.urs.cz/item/CS_URS_2021_02/946231111" TargetMode="External"/><Relationship Id="rId81" Type="http://schemas.openxmlformats.org/officeDocument/2006/relationships/hyperlink" Target="https://podminky.urs.cz/item/CS_URS_2021_02/948411211" TargetMode="External"/><Relationship Id="rId86" Type="http://schemas.openxmlformats.org/officeDocument/2006/relationships/hyperlink" Target="https://podminky.urs.cz/item/CS_URS_2021_02/953961113" TargetMode="External"/><Relationship Id="rId94" Type="http://schemas.openxmlformats.org/officeDocument/2006/relationships/hyperlink" Target="https://podminky.urs.cz/item/CS_URS_2021_02/711142559" TargetMode="External"/><Relationship Id="rId99" Type="http://schemas.openxmlformats.org/officeDocument/2006/relationships/hyperlink" Target="https://podminky.urs.cz/item/CS_URS_2021_02/998711101" TargetMode="External"/><Relationship Id="rId101" Type="http://schemas.openxmlformats.org/officeDocument/2006/relationships/hyperlink" Target="https://podminky.urs.cz/item/CS_URS_2021_02/764232433" TargetMode="External"/><Relationship Id="rId4" Type="http://schemas.openxmlformats.org/officeDocument/2006/relationships/hyperlink" Target="https://podminky.urs.cz/item/CS_URS_2021_02/162751117" TargetMode="External"/><Relationship Id="rId9" Type="http://schemas.openxmlformats.org/officeDocument/2006/relationships/hyperlink" Target="https://podminky.urs.cz/item/CS_URS_2021_02/182351123" TargetMode="External"/><Relationship Id="rId13" Type="http://schemas.openxmlformats.org/officeDocument/2006/relationships/hyperlink" Target="https://podminky.urs.cz/item/CS_URS_2021_02/224311112" TargetMode="External"/><Relationship Id="rId18" Type="http://schemas.openxmlformats.org/officeDocument/2006/relationships/hyperlink" Target="https://podminky.urs.cz/item/CS_URS_2021_02/281602111" TargetMode="External"/><Relationship Id="rId39" Type="http://schemas.openxmlformats.org/officeDocument/2006/relationships/hyperlink" Target="https://podminky.urs.cz/item/CS_URS_2021_02/388995212" TargetMode="External"/><Relationship Id="rId34" Type="http://schemas.openxmlformats.org/officeDocument/2006/relationships/hyperlink" Target="https://podminky.urs.cz/item/CS_URS_2021_02/334352111" TargetMode="External"/><Relationship Id="rId50" Type="http://schemas.openxmlformats.org/officeDocument/2006/relationships/hyperlink" Target="https://podminky.urs.cz/item/CS_URS_2021_02/457311118" TargetMode="External"/><Relationship Id="rId55" Type="http://schemas.openxmlformats.org/officeDocument/2006/relationships/hyperlink" Target="https://podminky.urs.cz/item/CS_URS_2021_02/465513156" TargetMode="External"/><Relationship Id="rId76" Type="http://schemas.openxmlformats.org/officeDocument/2006/relationships/hyperlink" Target="https://podminky.urs.cz/item/CS_URS_2021_02/931994141" TargetMode="External"/><Relationship Id="rId97" Type="http://schemas.openxmlformats.org/officeDocument/2006/relationships/hyperlink" Target="https://podminky.urs.cz/item/CS_URS_2021_02/711341564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.bin"/><Relationship Id="rId3" Type="http://schemas.openxmlformats.org/officeDocument/2006/relationships/hyperlink" Target="https://podminky.urs.cz/item/CS_URS_2021_02/013244000" TargetMode="External"/><Relationship Id="rId7" Type="http://schemas.openxmlformats.org/officeDocument/2006/relationships/hyperlink" Target="https://podminky.urs.cz/item/CS_URS_2021_02/042903001" TargetMode="External"/><Relationship Id="rId2" Type="http://schemas.openxmlformats.org/officeDocument/2006/relationships/hyperlink" Target="https://podminky.urs.cz/item/CS_URS_2021_02/012303000" TargetMode="External"/><Relationship Id="rId1" Type="http://schemas.openxmlformats.org/officeDocument/2006/relationships/hyperlink" Target="https://podminky.urs.cz/item/CS_URS_2021_02/012203000" TargetMode="External"/><Relationship Id="rId6" Type="http://schemas.openxmlformats.org/officeDocument/2006/relationships/hyperlink" Target="https://podminky.urs.cz/item/CS_URS_2021_02/042903000" TargetMode="External"/><Relationship Id="rId5" Type="http://schemas.openxmlformats.org/officeDocument/2006/relationships/hyperlink" Target="https://podminky.urs.cz/item/CS_URS_2021_02/013294000" TargetMode="External"/><Relationship Id="rId4" Type="http://schemas.openxmlformats.org/officeDocument/2006/relationships/hyperlink" Target="https://podminky.urs.cz/item/CS_URS_2021_02/013254000" TargetMode="External"/><Relationship Id="rId9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78"/>
  <sheetViews>
    <sheetView showGridLines="0" tabSelected="1" workbookViewId="0">
      <selection activeCell="A26" sqref="A26:XFD26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41" t="s">
        <v>6</v>
      </c>
      <c r="AS2" s="326"/>
      <c r="AT2" s="326"/>
      <c r="AU2" s="326"/>
      <c r="AV2" s="326"/>
      <c r="AW2" s="326"/>
      <c r="AX2" s="326"/>
      <c r="AY2" s="326"/>
      <c r="AZ2" s="326"/>
      <c r="BA2" s="326"/>
      <c r="BB2" s="326"/>
      <c r="BC2" s="326"/>
      <c r="BD2" s="326"/>
      <c r="BE2" s="326"/>
      <c r="BS2" s="19" t="s">
        <v>7</v>
      </c>
      <c r="BT2" s="19" t="s">
        <v>8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5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>
      <c r="B5" s="22"/>
      <c r="D5" s="26" t="s">
        <v>14</v>
      </c>
      <c r="K5" s="325" t="s">
        <v>15</v>
      </c>
      <c r="L5" s="326"/>
      <c r="M5" s="326"/>
      <c r="N5" s="326"/>
      <c r="O5" s="326"/>
      <c r="P5" s="326"/>
      <c r="Q5" s="326"/>
      <c r="R5" s="326"/>
      <c r="S5" s="326"/>
      <c r="T5" s="326"/>
      <c r="U5" s="326"/>
      <c r="V5" s="326"/>
      <c r="W5" s="326"/>
      <c r="X5" s="326"/>
      <c r="Y5" s="326"/>
      <c r="Z5" s="326"/>
      <c r="AA5" s="326"/>
      <c r="AB5" s="326"/>
      <c r="AC5" s="326"/>
      <c r="AD5" s="326"/>
      <c r="AE5" s="326"/>
      <c r="AF5" s="326"/>
      <c r="AG5" s="326"/>
      <c r="AH5" s="326"/>
      <c r="AI5" s="326"/>
      <c r="AJ5" s="326"/>
      <c r="AK5" s="326"/>
      <c r="AL5" s="326"/>
      <c r="AM5" s="326"/>
      <c r="AN5" s="326"/>
      <c r="AO5" s="326"/>
      <c r="AR5" s="22"/>
      <c r="BE5" s="322" t="s">
        <v>16</v>
      </c>
      <c r="BS5" s="19" t="s">
        <v>7</v>
      </c>
    </row>
    <row r="6" spans="1:74" s="1" customFormat="1" ht="36.950000000000003" customHeight="1">
      <c r="B6" s="22"/>
      <c r="D6" s="28" t="s">
        <v>17</v>
      </c>
      <c r="K6" s="327" t="s">
        <v>18</v>
      </c>
      <c r="L6" s="326"/>
      <c r="M6" s="326"/>
      <c r="N6" s="326"/>
      <c r="O6" s="326"/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R6" s="22"/>
      <c r="BE6" s="323"/>
      <c r="BS6" s="19" t="s">
        <v>7</v>
      </c>
    </row>
    <row r="7" spans="1:74" s="1" customFormat="1" ht="12" customHeight="1">
      <c r="B7" s="22"/>
      <c r="D7" s="29" t="s">
        <v>19</v>
      </c>
      <c r="K7" s="27" t="s">
        <v>3</v>
      </c>
      <c r="AK7" s="29" t="s">
        <v>20</v>
      </c>
      <c r="AN7" s="27" t="s">
        <v>3</v>
      </c>
      <c r="AR7" s="22"/>
      <c r="BE7" s="323"/>
      <c r="BS7" s="19" t="s">
        <v>7</v>
      </c>
    </row>
    <row r="8" spans="1:74" s="1" customFormat="1" ht="12" customHeight="1">
      <c r="B8" s="22"/>
      <c r="D8" s="29" t="s">
        <v>21</v>
      </c>
      <c r="K8" s="27" t="s">
        <v>22</v>
      </c>
      <c r="AK8" s="29" t="s">
        <v>23</v>
      </c>
      <c r="AN8" s="30" t="s">
        <v>24</v>
      </c>
      <c r="AR8" s="22"/>
      <c r="BE8" s="323"/>
      <c r="BS8" s="19" t="s">
        <v>7</v>
      </c>
    </row>
    <row r="9" spans="1:74" s="1" customFormat="1" ht="14.45" customHeight="1">
      <c r="B9" s="22"/>
      <c r="AR9" s="22"/>
      <c r="BE9" s="323"/>
      <c r="BS9" s="19" t="s">
        <v>7</v>
      </c>
    </row>
    <row r="10" spans="1:74" s="1" customFormat="1" ht="12" customHeight="1">
      <c r="B10" s="22"/>
      <c r="D10" s="29" t="s">
        <v>25</v>
      </c>
      <c r="AK10" s="29" t="s">
        <v>26</v>
      </c>
      <c r="AN10" s="27" t="s">
        <v>27</v>
      </c>
      <c r="AR10" s="22"/>
      <c r="BE10" s="323"/>
      <c r="BS10" s="19" t="s">
        <v>7</v>
      </c>
    </row>
    <row r="11" spans="1:74" s="1" customFormat="1" ht="18.399999999999999" customHeight="1">
      <c r="B11" s="22"/>
      <c r="E11" s="27" t="s">
        <v>28</v>
      </c>
      <c r="AK11" s="29" t="s">
        <v>29</v>
      </c>
      <c r="AN11" s="27" t="s">
        <v>30</v>
      </c>
      <c r="AR11" s="22"/>
      <c r="BE11" s="323"/>
      <c r="BS11" s="19" t="s">
        <v>7</v>
      </c>
    </row>
    <row r="12" spans="1:74" s="1" customFormat="1" ht="6.95" customHeight="1">
      <c r="B12" s="22"/>
      <c r="AR12" s="22"/>
      <c r="BE12" s="323"/>
      <c r="BS12" s="19" t="s">
        <v>7</v>
      </c>
    </row>
    <row r="13" spans="1:74" s="1" customFormat="1" ht="12" customHeight="1">
      <c r="B13" s="22"/>
      <c r="D13" s="29" t="s">
        <v>31</v>
      </c>
      <c r="AK13" s="29" t="s">
        <v>26</v>
      </c>
      <c r="AN13" s="31" t="s">
        <v>32</v>
      </c>
      <c r="AR13" s="22"/>
      <c r="BE13" s="323"/>
      <c r="BS13" s="19" t="s">
        <v>7</v>
      </c>
    </row>
    <row r="14" spans="1:74" ht="12.75">
      <c r="B14" s="22"/>
      <c r="E14" s="328" t="s">
        <v>32</v>
      </c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29"/>
      <c r="AD14" s="329"/>
      <c r="AE14" s="329"/>
      <c r="AF14" s="329"/>
      <c r="AG14" s="329"/>
      <c r="AH14" s="329"/>
      <c r="AI14" s="329"/>
      <c r="AJ14" s="329"/>
      <c r="AK14" s="29" t="s">
        <v>29</v>
      </c>
      <c r="AN14" s="31" t="s">
        <v>32</v>
      </c>
      <c r="AR14" s="22"/>
      <c r="BE14" s="323"/>
      <c r="BS14" s="19" t="s">
        <v>7</v>
      </c>
    </row>
    <row r="15" spans="1:74" s="1" customFormat="1" ht="6.95" customHeight="1">
      <c r="B15" s="22"/>
      <c r="AR15" s="22"/>
      <c r="BE15" s="323"/>
      <c r="BS15" s="19" t="s">
        <v>4</v>
      </c>
    </row>
    <row r="16" spans="1:74" s="1" customFormat="1" ht="12" customHeight="1">
      <c r="B16" s="22"/>
      <c r="D16" s="29" t="s">
        <v>33</v>
      </c>
      <c r="AK16" s="29" t="s">
        <v>26</v>
      </c>
      <c r="AN16" s="27" t="s">
        <v>34</v>
      </c>
      <c r="AR16" s="22"/>
      <c r="BE16" s="323"/>
      <c r="BS16" s="19" t="s">
        <v>4</v>
      </c>
    </row>
    <row r="17" spans="1:71" s="1" customFormat="1" ht="18.399999999999999" customHeight="1">
      <c r="B17" s="22"/>
      <c r="E17" s="27" t="s">
        <v>35</v>
      </c>
      <c r="AK17" s="29" t="s">
        <v>29</v>
      </c>
      <c r="AN17" s="27" t="s">
        <v>36</v>
      </c>
      <c r="AR17" s="22"/>
      <c r="BE17" s="323"/>
      <c r="BS17" s="19" t="s">
        <v>37</v>
      </c>
    </row>
    <row r="18" spans="1:71" s="1" customFormat="1" ht="6.95" customHeight="1">
      <c r="B18" s="22"/>
      <c r="AR18" s="22"/>
      <c r="BE18" s="323"/>
      <c r="BS18" s="19" t="s">
        <v>7</v>
      </c>
    </row>
    <row r="19" spans="1:71" s="1" customFormat="1" ht="12" customHeight="1">
      <c r="B19" s="22"/>
      <c r="D19" s="29" t="s">
        <v>38</v>
      </c>
      <c r="AK19" s="29" t="s">
        <v>26</v>
      </c>
      <c r="AN19" s="27" t="s">
        <v>3</v>
      </c>
      <c r="AR19" s="22"/>
      <c r="BE19" s="323"/>
      <c r="BS19" s="19" t="s">
        <v>7</v>
      </c>
    </row>
    <row r="20" spans="1:71" s="1" customFormat="1" ht="18.399999999999999" customHeight="1">
      <c r="B20" s="22"/>
      <c r="E20" s="27" t="s">
        <v>39</v>
      </c>
      <c r="AK20" s="29" t="s">
        <v>29</v>
      </c>
      <c r="AN20" s="27" t="s">
        <v>3</v>
      </c>
      <c r="AR20" s="22"/>
      <c r="BE20" s="323"/>
      <c r="BS20" s="19" t="s">
        <v>4</v>
      </c>
    </row>
    <row r="21" spans="1:71" s="1" customFormat="1" ht="6.95" customHeight="1">
      <c r="B21" s="22"/>
      <c r="AR21" s="22"/>
      <c r="BE21" s="323"/>
    </row>
    <row r="22" spans="1:71" s="1" customFormat="1" ht="12" customHeight="1">
      <c r="B22" s="22"/>
      <c r="D22" s="29" t="s">
        <v>40</v>
      </c>
      <c r="AR22" s="22"/>
      <c r="BE22" s="323"/>
    </row>
    <row r="23" spans="1:71" s="1" customFormat="1" ht="51.95" customHeight="1">
      <c r="B23" s="22"/>
      <c r="E23" s="330" t="s">
        <v>41</v>
      </c>
      <c r="F23" s="330"/>
      <c r="G23" s="330"/>
      <c r="H23" s="330"/>
      <c r="I23" s="330"/>
      <c r="J23" s="330"/>
      <c r="K23" s="330"/>
      <c r="L23" s="330"/>
      <c r="M23" s="330"/>
      <c r="N23" s="330"/>
      <c r="O23" s="330"/>
      <c r="P23" s="330"/>
      <c r="Q23" s="330"/>
      <c r="R23" s="330"/>
      <c r="S23" s="330"/>
      <c r="T23" s="330"/>
      <c r="U23" s="330"/>
      <c r="V23" s="330"/>
      <c r="W23" s="330"/>
      <c r="X23" s="330"/>
      <c r="Y23" s="330"/>
      <c r="Z23" s="330"/>
      <c r="AA23" s="330"/>
      <c r="AB23" s="330"/>
      <c r="AC23" s="330"/>
      <c r="AD23" s="330"/>
      <c r="AE23" s="330"/>
      <c r="AF23" s="330"/>
      <c r="AG23" s="330"/>
      <c r="AH23" s="330"/>
      <c r="AI23" s="330"/>
      <c r="AJ23" s="330"/>
      <c r="AK23" s="330"/>
      <c r="AL23" s="330"/>
      <c r="AM23" s="330"/>
      <c r="AN23" s="330"/>
      <c r="AR23" s="22"/>
      <c r="BE23" s="323"/>
    </row>
    <row r="24" spans="1:71" s="1" customFormat="1" ht="6.95" customHeight="1">
      <c r="B24" s="22"/>
      <c r="AR24" s="22"/>
      <c r="BE24" s="323"/>
    </row>
    <row r="25" spans="1:71" s="1" customFormat="1" ht="6.95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323"/>
    </row>
    <row r="26" spans="1:71" s="2" customFormat="1" ht="21" customHeight="1">
      <c r="A26" s="34"/>
      <c r="B26" s="35"/>
      <c r="C26" s="34"/>
      <c r="D26" s="36" t="s">
        <v>42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31">
        <f>ROUND(AG54,2)</f>
        <v>0</v>
      </c>
      <c r="AL26" s="332"/>
      <c r="AM26" s="332"/>
      <c r="AN26" s="332"/>
      <c r="AO26" s="332"/>
      <c r="AP26" s="34"/>
      <c r="AQ26" s="34"/>
      <c r="AR26" s="35"/>
      <c r="BE26" s="323"/>
    </row>
    <row r="27" spans="1:7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323"/>
    </row>
    <row r="28" spans="1:71" s="2" customFormat="1" ht="12.75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33" t="s">
        <v>43</v>
      </c>
      <c r="M28" s="333"/>
      <c r="N28" s="333"/>
      <c r="O28" s="333"/>
      <c r="P28" s="333"/>
      <c r="Q28" s="34"/>
      <c r="R28" s="34"/>
      <c r="S28" s="34"/>
      <c r="T28" s="34"/>
      <c r="U28" s="34"/>
      <c r="V28" s="34"/>
      <c r="W28" s="333" t="s">
        <v>44</v>
      </c>
      <c r="X28" s="333"/>
      <c r="Y28" s="333"/>
      <c r="Z28" s="333"/>
      <c r="AA28" s="333"/>
      <c r="AB28" s="333"/>
      <c r="AC28" s="333"/>
      <c r="AD28" s="333"/>
      <c r="AE28" s="333"/>
      <c r="AF28" s="34"/>
      <c r="AG28" s="34"/>
      <c r="AH28" s="34"/>
      <c r="AI28" s="34"/>
      <c r="AJ28" s="34"/>
      <c r="AK28" s="333" t="s">
        <v>45</v>
      </c>
      <c r="AL28" s="333"/>
      <c r="AM28" s="333"/>
      <c r="AN28" s="333"/>
      <c r="AO28" s="333"/>
      <c r="AP28" s="34"/>
      <c r="AQ28" s="34"/>
      <c r="AR28" s="35"/>
      <c r="BE28" s="323"/>
    </row>
    <row r="29" spans="1:71" s="3" customFormat="1" ht="14.45" customHeight="1">
      <c r="B29" s="39"/>
      <c r="D29" s="29" t="s">
        <v>46</v>
      </c>
      <c r="F29" s="29" t="s">
        <v>47</v>
      </c>
      <c r="L29" s="336">
        <v>0.21</v>
      </c>
      <c r="M29" s="335"/>
      <c r="N29" s="335"/>
      <c r="O29" s="335"/>
      <c r="P29" s="335"/>
      <c r="W29" s="334">
        <f>ROUND(AZ54, 2)</f>
        <v>0</v>
      </c>
      <c r="X29" s="335"/>
      <c r="Y29" s="335"/>
      <c r="Z29" s="335"/>
      <c r="AA29" s="335"/>
      <c r="AB29" s="335"/>
      <c r="AC29" s="335"/>
      <c r="AD29" s="335"/>
      <c r="AE29" s="335"/>
      <c r="AK29" s="334">
        <f>ROUND(AV54, 2)</f>
        <v>0</v>
      </c>
      <c r="AL29" s="335"/>
      <c r="AM29" s="335"/>
      <c r="AN29" s="335"/>
      <c r="AO29" s="335"/>
      <c r="AR29" s="39"/>
      <c r="BE29" s="324"/>
    </row>
    <row r="30" spans="1:71" s="3" customFormat="1" ht="14.45" customHeight="1">
      <c r="B30" s="39"/>
      <c r="F30" s="29" t="s">
        <v>48</v>
      </c>
      <c r="L30" s="336">
        <v>0.15</v>
      </c>
      <c r="M30" s="335"/>
      <c r="N30" s="335"/>
      <c r="O30" s="335"/>
      <c r="P30" s="335"/>
      <c r="W30" s="334">
        <f>ROUND(BA54, 2)</f>
        <v>0</v>
      </c>
      <c r="X30" s="335"/>
      <c r="Y30" s="335"/>
      <c r="Z30" s="335"/>
      <c r="AA30" s="335"/>
      <c r="AB30" s="335"/>
      <c r="AC30" s="335"/>
      <c r="AD30" s="335"/>
      <c r="AE30" s="335"/>
      <c r="AK30" s="334">
        <f>ROUND(AW54, 2)</f>
        <v>0</v>
      </c>
      <c r="AL30" s="335"/>
      <c r="AM30" s="335"/>
      <c r="AN30" s="335"/>
      <c r="AO30" s="335"/>
      <c r="AR30" s="39"/>
      <c r="BE30" s="324"/>
    </row>
    <row r="31" spans="1:71" s="3" customFormat="1" ht="14.45" hidden="1" customHeight="1">
      <c r="B31" s="39"/>
      <c r="F31" s="29" t="s">
        <v>49</v>
      </c>
      <c r="L31" s="336">
        <v>0.21</v>
      </c>
      <c r="M31" s="335"/>
      <c r="N31" s="335"/>
      <c r="O31" s="335"/>
      <c r="P31" s="335"/>
      <c r="W31" s="334">
        <f>ROUND(BB54, 2)</f>
        <v>0</v>
      </c>
      <c r="X31" s="335"/>
      <c r="Y31" s="335"/>
      <c r="Z31" s="335"/>
      <c r="AA31" s="335"/>
      <c r="AB31" s="335"/>
      <c r="AC31" s="335"/>
      <c r="AD31" s="335"/>
      <c r="AE31" s="335"/>
      <c r="AK31" s="334">
        <v>0</v>
      </c>
      <c r="AL31" s="335"/>
      <c r="AM31" s="335"/>
      <c r="AN31" s="335"/>
      <c r="AO31" s="335"/>
      <c r="AR31" s="39"/>
      <c r="BE31" s="324"/>
    </row>
    <row r="32" spans="1:71" s="3" customFormat="1" ht="14.45" hidden="1" customHeight="1">
      <c r="B32" s="39"/>
      <c r="F32" s="29" t="s">
        <v>50</v>
      </c>
      <c r="L32" s="336">
        <v>0.15</v>
      </c>
      <c r="M32" s="335"/>
      <c r="N32" s="335"/>
      <c r="O32" s="335"/>
      <c r="P32" s="335"/>
      <c r="W32" s="334">
        <f>ROUND(BC54, 2)</f>
        <v>0</v>
      </c>
      <c r="X32" s="335"/>
      <c r="Y32" s="335"/>
      <c r="Z32" s="335"/>
      <c r="AA32" s="335"/>
      <c r="AB32" s="335"/>
      <c r="AC32" s="335"/>
      <c r="AD32" s="335"/>
      <c r="AE32" s="335"/>
      <c r="AK32" s="334">
        <v>0</v>
      </c>
      <c r="AL32" s="335"/>
      <c r="AM32" s="335"/>
      <c r="AN32" s="335"/>
      <c r="AO32" s="335"/>
      <c r="AR32" s="39"/>
      <c r="BE32" s="324"/>
    </row>
    <row r="33" spans="1:57" s="3" customFormat="1" ht="14.45" hidden="1" customHeight="1">
      <c r="B33" s="39"/>
      <c r="F33" s="29" t="s">
        <v>51</v>
      </c>
      <c r="L33" s="336">
        <v>0</v>
      </c>
      <c r="M33" s="335"/>
      <c r="N33" s="335"/>
      <c r="O33" s="335"/>
      <c r="P33" s="335"/>
      <c r="W33" s="334">
        <f>ROUND(BD54, 2)</f>
        <v>0</v>
      </c>
      <c r="X33" s="335"/>
      <c r="Y33" s="335"/>
      <c r="Z33" s="335"/>
      <c r="AA33" s="335"/>
      <c r="AB33" s="335"/>
      <c r="AC33" s="335"/>
      <c r="AD33" s="335"/>
      <c r="AE33" s="335"/>
      <c r="AK33" s="334">
        <v>0</v>
      </c>
      <c r="AL33" s="335"/>
      <c r="AM33" s="335"/>
      <c r="AN33" s="335"/>
      <c r="AO33" s="335"/>
      <c r="AR33" s="39"/>
    </row>
    <row r="34" spans="1:57" s="2" customFormat="1" ht="6.95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" customHeight="1">
      <c r="A35" s="34"/>
      <c r="B35" s="35"/>
      <c r="C35" s="40"/>
      <c r="D35" s="41" t="s">
        <v>52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53</v>
      </c>
      <c r="U35" s="42"/>
      <c r="V35" s="42"/>
      <c r="W35" s="42"/>
      <c r="X35" s="340" t="s">
        <v>54</v>
      </c>
      <c r="Y35" s="338"/>
      <c r="Z35" s="338"/>
      <c r="AA35" s="338"/>
      <c r="AB35" s="338"/>
      <c r="AC35" s="42"/>
      <c r="AD35" s="42"/>
      <c r="AE35" s="42"/>
      <c r="AF35" s="42"/>
      <c r="AG35" s="42"/>
      <c r="AH35" s="42"/>
      <c r="AI35" s="42"/>
      <c r="AJ35" s="42"/>
      <c r="AK35" s="337">
        <f>SUM(AK26:AK33)</f>
        <v>0</v>
      </c>
      <c r="AL35" s="338"/>
      <c r="AM35" s="338"/>
      <c r="AN35" s="338"/>
      <c r="AO35" s="339"/>
      <c r="AP35" s="40"/>
      <c r="AQ35" s="40"/>
      <c r="AR35" s="35"/>
      <c r="BE35" s="34"/>
    </row>
    <row r="36" spans="1:57" s="2" customFormat="1" ht="6.95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5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5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5" customHeight="1">
      <c r="A42" s="34"/>
      <c r="B42" s="35"/>
      <c r="C42" s="23" t="s">
        <v>55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5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9" t="s">
        <v>14</v>
      </c>
      <c r="L44" s="4" t="str">
        <f>K5</f>
        <v>0808-17/3-A</v>
      </c>
      <c r="AR44" s="48"/>
    </row>
    <row r="45" spans="1:57" s="5" customFormat="1" ht="36.950000000000003" customHeight="1">
      <c r="B45" s="49"/>
      <c r="C45" s="50" t="s">
        <v>17</v>
      </c>
      <c r="L45" s="299" t="str">
        <f>K6</f>
        <v>Průmyslová zóna IV - Šumperk</v>
      </c>
      <c r="M45" s="300"/>
      <c r="N45" s="300"/>
      <c r="O45" s="300"/>
      <c r="P45" s="300"/>
      <c r="Q45" s="300"/>
      <c r="R45" s="300"/>
      <c r="S45" s="300"/>
      <c r="T45" s="300"/>
      <c r="U45" s="300"/>
      <c r="V45" s="300"/>
      <c r="W45" s="300"/>
      <c r="X45" s="300"/>
      <c r="Y45" s="300"/>
      <c r="Z45" s="300"/>
      <c r="AA45" s="300"/>
      <c r="AB45" s="300"/>
      <c r="AC45" s="300"/>
      <c r="AD45" s="300"/>
      <c r="AE45" s="300"/>
      <c r="AF45" s="300"/>
      <c r="AG45" s="300"/>
      <c r="AH45" s="300"/>
      <c r="AI45" s="300"/>
      <c r="AJ45" s="300"/>
      <c r="AK45" s="300"/>
      <c r="AL45" s="300"/>
      <c r="AM45" s="300"/>
      <c r="AN45" s="300"/>
      <c r="AO45" s="300"/>
      <c r="AR45" s="49"/>
    </row>
    <row r="46" spans="1:57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9" t="s">
        <v>21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>k.ú.Šumperk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23</v>
      </c>
      <c r="AJ47" s="34"/>
      <c r="AK47" s="34"/>
      <c r="AL47" s="34"/>
      <c r="AM47" s="301" t="str">
        <f>IF(AN8= "","",AN8)</f>
        <v>26. 11. 2021</v>
      </c>
      <c r="AN47" s="301"/>
      <c r="AO47" s="34"/>
      <c r="AP47" s="34"/>
      <c r="AQ47" s="34"/>
      <c r="AR47" s="35"/>
      <c r="BE47" s="34"/>
    </row>
    <row r="48" spans="1:57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15.2" customHeight="1">
      <c r="A49" s="34"/>
      <c r="B49" s="35"/>
      <c r="C49" s="29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>Město Šumperk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33</v>
      </c>
      <c r="AJ49" s="34"/>
      <c r="AK49" s="34"/>
      <c r="AL49" s="34"/>
      <c r="AM49" s="306" t="str">
        <f>IF(E17="","",E17)</f>
        <v>Cekr CZ s.r.o.</v>
      </c>
      <c r="AN49" s="307"/>
      <c r="AO49" s="307"/>
      <c r="AP49" s="307"/>
      <c r="AQ49" s="34"/>
      <c r="AR49" s="35"/>
      <c r="AS49" s="302" t="s">
        <v>56</v>
      </c>
      <c r="AT49" s="303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25.7" customHeight="1">
      <c r="A50" s="34"/>
      <c r="B50" s="35"/>
      <c r="C50" s="29" t="s">
        <v>31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38</v>
      </c>
      <c r="AJ50" s="34"/>
      <c r="AK50" s="34"/>
      <c r="AL50" s="34"/>
      <c r="AM50" s="306" t="str">
        <f>IF(E20="","",E20)</f>
        <v>Jan Zamykal, CS ÚRS 2021/II</v>
      </c>
      <c r="AN50" s="307"/>
      <c r="AO50" s="307"/>
      <c r="AP50" s="307"/>
      <c r="AQ50" s="34"/>
      <c r="AR50" s="35"/>
      <c r="AS50" s="304"/>
      <c r="AT50" s="305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304"/>
      <c r="AT51" s="305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310" t="s">
        <v>57</v>
      </c>
      <c r="D52" s="309"/>
      <c r="E52" s="309"/>
      <c r="F52" s="309"/>
      <c r="G52" s="309"/>
      <c r="H52" s="57"/>
      <c r="I52" s="308" t="s">
        <v>58</v>
      </c>
      <c r="J52" s="309"/>
      <c r="K52" s="309"/>
      <c r="L52" s="309"/>
      <c r="M52" s="309"/>
      <c r="N52" s="309"/>
      <c r="O52" s="309"/>
      <c r="P52" s="309"/>
      <c r="Q52" s="309"/>
      <c r="R52" s="309"/>
      <c r="S52" s="309"/>
      <c r="T52" s="309"/>
      <c r="U52" s="309"/>
      <c r="V52" s="309"/>
      <c r="W52" s="309"/>
      <c r="X52" s="309"/>
      <c r="Y52" s="309"/>
      <c r="Z52" s="309"/>
      <c r="AA52" s="309"/>
      <c r="AB52" s="309"/>
      <c r="AC52" s="309"/>
      <c r="AD52" s="309"/>
      <c r="AE52" s="309"/>
      <c r="AF52" s="309"/>
      <c r="AG52" s="313" t="s">
        <v>59</v>
      </c>
      <c r="AH52" s="309"/>
      <c r="AI52" s="309"/>
      <c r="AJ52" s="309"/>
      <c r="AK52" s="309"/>
      <c r="AL52" s="309"/>
      <c r="AM52" s="309"/>
      <c r="AN52" s="308" t="s">
        <v>60</v>
      </c>
      <c r="AO52" s="309"/>
      <c r="AP52" s="309"/>
      <c r="AQ52" s="58" t="s">
        <v>61</v>
      </c>
      <c r="AR52" s="35"/>
      <c r="AS52" s="59" t="s">
        <v>62</v>
      </c>
      <c r="AT52" s="60" t="s">
        <v>63</v>
      </c>
      <c r="AU52" s="60" t="s">
        <v>64</v>
      </c>
      <c r="AV52" s="60" t="s">
        <v>65</v>
      </c>
      <c r="AW52" s="60" t="s">
        <v>66</v>
      </c>
      <c r="AX52" s="60" t="s">
        <v>67</v>
      </c>
      <c r="AY52" s="60" t="s">
        <v>68</v>
      </c>
      <c r="AZ52" s="60" t="s">
        <v>69</v>
      </c>
      <c r="BA52" s="60" t="s">
        <v>70</v>
      </c>
      <c r="BB52" s="60" t="s">
        <v>71</v>
      </c>
      <c r="BC52" s="60" t="s">
        <v>72</v>
      </c>
      <c r="BD52" s="61" t="s">
        <v>73</v>
      </c>
      <c r="BE52" s="34"/>
    </row>
    <row r="53" spans="1:91" s="2" customFormat="1" ht="10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50000000000003" customHeight="1">
      <c r="B54" s="65"/>
      <c r="C54" s="66" t="s">
        <v>74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320">
        <f>ROUND(AG55+AG63+AG66+AG69+AG71+AG75,2)</f>
        <v>0</v>
      </c>
      <c r="AH54" s="320"/>
      <c r="AI54" s="320"/>
      <c r="AJ54" s="320"/>
      <c r="AK54" s="320"/>
      <c r="AL54" s="320"/>
      <c r="AM54" s="320"/>
      <c r="AN54" s="321">
        <f t="shared" ref="AN54:AN76" si="0">SUM(AG54,AT54)</f>
        <v>0</v>
      </c>
      <c r="AO54" s="321"/>
      <c r="AP54" s="321"/>
      <c r="AQ54" s="69" t="s">
        <v>3</v>
      </c>
      <c r="AR54" s="65"/>
      <c r="AS54" s="70">
        <f>ROUND(AS55+AS63+AS66+AS69+AS71+AS75,2)</f>
        <v>0</v>
      </c>
      <c r="AT54" s="71">
        <f t="shared" ref="AT54:AT76" si="1">ROUND(SUM(AV54:AW54),2)</f>
        <v>0</v>
      </c>
      <c r="AU54" s="72">
        <f>ROUND(AU55+AU63+AU66+AU69+AU71+AU75,5)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ROUND(AZ55+AZ63+AZ66+AZ69+AZ71+AZ75,2)</f>
        <v>0</v>
      </c>
      <c r="BA54" s="71">
        <f>ROUND(BA55+BA63+BA66+BA69+BA71+BA75,2)</f>
        <v>0</v>
      </c>
      <c r="BB54" s="71">
        <f>ROUND(BB55+BB63+BB66+BB69+BB71+BB75,2)</f>
        <v>0</v>
      </c>
      <c r="BC54" s="71">
        <f>ROUND(BC55+BC63+BC66+BC69+BC71+BC75,2)</f>
        <v>0</v>
      </c>
      <c r="BD54" s="73">
        <f>ROUND(BD55+BD63+BD66+BD69+BD71+BD75,2)</f>
        <v>0</v>
      </c>
      <c r="BS54" s="74" t="s">
        <v>75</v>
      </c>
      <c r="BT54" s="74" t="s">
        <v>76</v>
      </c>
      <c r="BU54" s="75" t="s">
        <v>77</v>
      </c>
      <c r="BV54" s="74" t="s">
        <v>78</v>
      </c>
      <c r="BW54" s="74" t="s">
        <v>5</v>
      </c>
      <c r="BX54" s="74" t="s">
        <v>79</v>
      </c>
      <c r="CL54" s="74" t="s">
        <v>3</v>
      </c>
    </row>
    <row r="55" spans="1:91" s="7" customFormat="1" ht="16.5" customHeight="1">
      <c r="B55" s="76"/>
      <c r="C55" s="77"/>
      <c r="D55" s="311" t="s">
        <v>80</v>
      </c>
      <c r="E55" s="311"/>
      <c r="F55" s="311"/>
      <c r="G55" s="311"/>
      <c r="H55" s="311"/>
      <c r="I55" s="78"/>
      <c r="J55" s="311" t="s">
        <v>81</v>
      </c>
      <c r="K55" s="311"/>
      <c r="L55" s="311"/>
      <c r="M55" s="311"/>
      <c r="N55" s="311"/>
      <c r="O55" s="311"/>
      <c r="P55" s="311"/>
      <c r="Q55" s="311"/>
      <c r="R55" s="311"/>
      <c r="S55" s="311"/>
      <c r="T55" s="311"/>
      <c r="U55" s="311"/>
      <c r="V55" s="311"/>
      <c r="W55" s="311"/>
      <c r="X55" s="311"/>
      <c r="Y55" s="311"/>
      <c r="Z55" s="311"/>
      <c r="AA55" s="311"/>
      <c r="AB55" s="311"/>
      <c r="AC55" s="311"/>
      <c r="AD55" s="311"/>
      <c r="AE55" s="311"/>
      <c r="AF55" s="311"/>
      <c r="AG55" s="314">
        <f>ROUND(AG56+AG58+AG60,2)</f>
        <v>0</v>
      </c>
      <c r="AH55" s="315"/>
      <c r="AI55" s="315"/>
      <c r="AJ55" s="315"/>
      <c r="AK55" s="315"/>
      <c r="AL55" s="315"/>
      <c r="AM55" s="315"/>
      <c r="AN55" s="316">
        <f t="shared" si="0"/>
        <v>0</v>
      </c>
      <c r="AO55" s="315"/>
      <c r="AP55" s="315"/>
      <c r="AQ55" s="79" t="s">
        <v>82</v>
      </c>
      <c r="AR55" s="76"/>
      <c r="AS55" s="80">
        <f>ROUND(AS56+AS58+AS60,2)</f>
        <v>0</v>
      </c>
      <c r="AT55" s="81">
        <f t="shared" si="1"/>
        <v>0</v>
      </c>
      <c r="AU55" s="82">
        <f>ROUND(AU56+AU58+AU60,5)</f>
        <v>0</v>
      </c>
      <c r="AV55" s="81">
        <f>ROUND(AZ55*L29,2)</f>
        <v>0</v>
      </c>
      <c r="AW55" s="81">
        <f>ROUND(BA55*L30,2)</f>
        <v>0</v>
      </c>
      <c r="AX55" s="81">
        <f>ROUND(BB55*L29,2)</f>
        <v>0</v>
      </c>
      <c r="AY55" s="81">
        <f>ROUND(BC55*L30,2)</f>
        <v>0</v>
      </c>
      <c r="AZ55" s="81">
        <f>ROUND(AZ56+AZ58+AZ60,2)</f>
        <v>0</v>
      </c>
      <c r="BA55" s="81">
        <f>ROUND(BA56+BA58+BA60,2)</f>
        <v>0</v>
      </c>
      <c r="BB55" s="81">
        <f>ROUND(BB56+BB58+BB60,2)</f>
        <v>0</v>
      </c>
      <c r="BC55" s="81">
        <f>ROUND(BC56+BC58+BC60,2)</f>
        <v>0</v>
      </c>
      <c r="BD55" s="83">
        <f>ROUND(BD56+BD58+BD60,2)</f>
        <v>0</v>
      </c>
      <c r="BS55" s="84" t="s">
        <v>75</v>
      </c>
      <c r="BT55" s="84" t="s">
        <v>83</v>
      </c>
      <c r="BU55" s="84" t="s">
        <v>77</v>
      </c>
      <c r="BV55" s="84" t="s">
        <v>78</v>
      </c>
      <c r="BW55" s="84" t="s">
        <v>84</v>
      </c>
      <c r="BX55" s="84" t="s">
        <v>5</v>
      </c>
      <c r="CL55" s="84" t="s">
        <v>3</v>
      </c>
      <c r="CM55" s="84" t="s">
        <v>85</v>
      </c>
    </row>
    <row r="56" spans="1:91" s="4" customFormat="1" ht="16.5" customHeight="1">
      <c r="B56" s="48"/>
      <c r="C56" s="10"/>
      <c r="D56" s="10"/>
      <c r="E56" s="312" t="s">
        <v>86</v>
      </c>
      <c r="F56" s="312"/>
      <c r="G56" s="312"/>
      <c r="H56" s="312"/>
      <c r="I56" s="312"/>
      <c r="J56" s="10"/>
      <c r="K56" s="312" t="s">
        <v>87</v>
      </c>
      <c r="L56" s="312"/>
      <c r="M56" s="312"/>
      <c r="N56" s="312"/>
      <c r="O56" s="312"/>
      <c r="P56" s="312"/>
      <c r="Q56" s="312"/>
      <c r="R56" s="312"/>
      <c r="S56" s="312"/>
      <c r="T56" s="312"/>
      <c r="U56" s="312"/>
      <c r="V56" s="312"/>
      <c r="W56" s="312"/>
      <c r="X56" s="312"/>
      <c r="Y56" s="312"/>
      <c r="Z56" s="312"/>
      <c r="AA56" s="312"/>
      <c r="AB56" s="312"/>
      <c r="AC56" s="312"/>
      <c r="AD56" s="312"/>
      <c r="AE56" s="312"/>
      <c r="AF56" s="312"/>
      <c r="AG56" s="319">
        <f>ROUND(AG57,2)</f>
        <v>0</v>
      </c>
      <c r="AH56" s="318"/>
      <c r="AI56" s="318"/>
      <c r="AJ56" s="318"/>
      <c r="AK56" s="318"/>
      <c r="AL56" s="318"/>
      <c r="AM56" s="318"/>
      <c r="AN56" s="317">
        <f t="shared" si="0"/>
        <v>0</v>
      </c>
      <c r="AO56" s="318"/>
      <c r="AP56" s="318"/>
      <c r="AQ56" s="85" t="s">
        <v>88</v>
      </c>
      <c r="AR56" s="48"/>
      <c r="AS56" s="86">
        <f>ROUND(AS57,2)</f>
        <v>0</v>
      </c>
      <c r="AT56" s="87">
        <f t="shared" si="1"/>
        <v>0</v>
      </c>
      <c r="AU56" s="88">
        <f>ROUND(AU57,5)</f>
        <v>0</v>
      </c>
      <c r="AV56" s="87">
        <f>ROUND(AZ56*L29,2)</f>
        <v>0</v>
      </c>
      <c r="AW56" s="87">
        <f>ROUND(BA56*L30,2)</f>
        <v>0</v>
      </c>
      <c r="AX56" s="87">
        <f>ROUND(BB56*L29,2)</f>
        <v>0</v>
      </c>
      <c r="AY56" s="87">
        <f>ROUND(BC56*L30,2)</f>
        <v>0</v>
      </c>
      <c r="AZ56" s="87">
        <f>ROUND(AZ57,2)</f>
        <v>0</v>
      </c>
      <c r="BA56" s="87">
        <f>ROUND(BA57,2)</f>
        <v>0</v>
      </c>
      <c r="BB56" s="87">
        <f>ROUND(BB57,2)</f>
        <v>0</v>
      </c>
      <c r="BC56" s="87">
        <f>ROUND(BC57,2)</f>
        <v>0</v>
      </c>
      <c r="BD56" s="89">
        <f>ROUND(BD57,2)</f>
        <v>0</v>
      </c>
      <c r="BS56" s="27" t="s">
        <v>75</v>
      </c>
      <c r="BT56" s="27" t="s">
        <v>85</v>
      </c>
      <c r="BU56" s="27" t="s">
        <v>77</v>
      </c>
      <c r="BV56" s="27" t="s">
        <v>78</v>
      </c>
      <c r="BW56" s="27" t="s">
        <v>89</v>
      </c>
      <c r="BX56" s="27" t="s">
        <v>84</v>
      </c>
      <c r="CL56" s="27" t="s">
        <v>3</v>
      </c>
    </row>
    <row r="57" spans="1:91" s="4" customFormat="1" ht="16.5" customHeight="1">
      <c r="A57" s="90" t="s">
        <v>90</v>
      </c>
      <c r="B57" s="48"/>
      <c r="C57" s="10"/>
      <c r="D57" s="10"/>
      <c r="E57" s="10"/>
      <c r="F57" s="312" t="s">
        <v>91</v>
      </c>
      <c r="G57" s="312"/>
      <c r="H57" s="312"/>
      <c r="I57" s="312"/>
      <c r="J57" s="312"/>
      <c r="K57" s="10"/>
      <c r="L57" s="312" t="s">
        <v>92</v>
      </c>
      <c r="M57" s="312"/>
      <c r="N57" s="312"/>
      <c r="O57" s="312"/>
      <c r="P57" s="312"/>
      <c r="Q57" s="312"/>
      <c r="R57" s="312"/>
      <c r="S57" s="312"/>
      <c r="T57" s="312"/>
      <c r="U57" s="312"/>
      <c r="V57" s="312"/>
      <c r="W57" s="312"/>
      <c r="X57" s="312"/>
      <c r="Y57" s="312"/>
      <c r="Z57" s="312"/>
      <c r="AA57" s="312"/>
      <c r="AB57" s="312"/>
      <c r="AC57" s="312"/>
      <c r="AD57" s="312"/>
      <c r="AE57" s="312"/>
      <c r="AF57" s="312"/>
      <c r="AG57" s="317">
        <f>'SO 101 - Komunikace'!J34</f>
        <v>0</v>
      </c>
      <c r="AH57" s="318"/>
      <c r="AI57" s="318"/>
      <c r="AJ57" s="318"/>
      <c r="AK57" s="318"/>
      <c r="AL57" s="318"/>
      <c r="AM57" s="318"/>
      <c r="AN57" s="317">
        <f t="shared" si="0"/>
        <v>0</v>
      </c>
      <c r="AO57" s="318"/>
      <c r="AP57" s="318"/>
      <c r="AQ57" s="85" t="s">
        <v>88</v>
      </c>
      <c r="AR57" s="48"/>
      <c r="AS57" s="86">
        <v>0</v>
      </c>
      <c r="AT57" s="87">
        <f t="shared" si="1"/>
        <v>0</v>
      </c>
      <c r="AU57" s="88">
        <f>'SO 101 - Komunikace'!P102</f>
        <v>0</v>
      </c>
      <c r="AV57" s="87">
        <f>'SO 101 - Komunikace'!J37</f>
        <v>0</v>
      </c>
      <c r="AW57" s="87">
        <f>'SO 101 - Komunikace'!J38</f>
        <v>0</v>
      </c>
      <c r="AX57" s="87">
        <f>'SO 101 - Komunikace'!J39</f>
        <v>0</v>
      </c>
      <c r="AY57" s="87">
        <f>'SO 101 - Komunikace'!J40</f>
        <v>0</v>
      </c>
      <c r="AZ57" s="87">
        <f>'SO 101 - Komunikace'!F37</f>
        <v>0</v>
      </c>
      <c r="BA57" s="87">
        <f>'SO 101 - Komunikace'!F38</f>
        <v>0</v>
      </c>
      <c r="BB57" s="87">
        <f>'SO 101 - Komunikace'!F39</f>
        <v>0</v>
      </c>
      <c r="BC57" s="87">
        <f>'SO 101 - Komunikace'!F40</f>
        <v>0</v>
      </c>
      <c r="BD57" s="89">
        <f>'SO 101 - Komunikace'!F41</f>
        <v>0</v>
      </c>
      <c r="BT57" s="27" t="s">
        <v>93</v>
      </c>
      <c r="BV57" s="27" t="s">
        <v>78</v>
      </c>
      <c r="BW57" s="27" t="s">
        <v>94</v>
      </c>
      <c r="BX57" s="27" t="s">
        <v>89</v>
      </c>
      <c r="CL57" s="27" t="s">
        <v>3</v>
      </c>
    </row>
    <row r="58" spans="1:91" s="4" customFormat="1" ht="16.5" customHeight="1">
      <c r="B58" s="48"/>
      <c r="C58" s="10"/>
      <c r="D58" s="10"/>
      <c r="E58" s="312" t="s">
        <v>95</v>
      </c>
      <c r="F58" s="312"/>
      <c r="G58" s="312"/>
      <c r="H58" s="312"/>
      <c r="I58" s="312"/>
      <c r="J58" s="10"/>
      <c r="K58" s="312" t="s">
        <v>96</v>
      </c>
      <c r="L58" s="312"/>
      <c r="M58" s="312"/>
      <c r="N58" s="312"/>
      <c r="O58" s="312"/>
      <c r="P58" s="312"/>
      <c r="Q58" s="312"/>
      <c r="R58" s="312"/>
      <c r="S58" s="312"/>
      <c r="T58" s="312"/>
      <c r="U58" s="312"/>
      <c r="V58" s="312"/>
      <c r="W58" s="312"/>
      <c r="X58" s="312"/>
      <c r="Y58" s="312"/>
      <c r="Z58" s="312"/>
      <c r="AA58" s="312"/>
      <c r="AB58" s="312"/>
      <c r="AC58" s="312"/>
      <c r="AD58" s="312"/>
      <c r="AE58" s="312"/>
      <c r="AF58" s="312"/>
      <c r="AG58" s="319">
        <f>ROUND(AG59,2)</f>
        <v>0</v>
      </c>
      <c r="AH58" s="318"/>
      <c r="AI58" s="318"/>
      <c r="AJ58" s="318"/>
      <c r="AK58" s="318"/>
      <c r="AL58" s="318"/>
      <c r="AM58" s="318"/>
      <c r="AN58" s="317">
        <f t="shared" si="0"/>
        <v>0</v>
      </c>
      <c r="AO58" s="318"/>
      <c r="AP58" s="318"/>
      <c r="AQ58" s="85" t="s">
        <v>88</v>
      </c>
      <c r="AR58" s="48"/>
      <c r="AS58" s="86">
        <f>ROUND(AS59,2)</f>
        <v>0</v>
      </c>
      <c r="AT58" s="87">
        <f t="shared" si="1"/>
        <v>0</v>
      </c>
      <c r="AU58" s="88">
        <f>ROUND(AU59,5)</f>
        <v>0</v>
      </c>
      <c r="AV58" s="87">
        <f>ROUND(AZ58*L29,2)</f>
        <v>0</v>
      </c>
      <c r="AW58" s="87">
        <f>ROUND(BA58*L30,2)</f>
        <v>0</v>
      </c>
      <c r="AX58" s="87">
        <f>ROUND(BB58*L29,2)</f>
        <v>0</v>
      </c>
      <c r="AY58" s="87">
        <f>ROUND(BC58*L30,2)</f>
        <v>0</v>
      </c>
      <c r="AZ58" s="87">
        <f>ROUND(AZ59,2)</f>
        <v>0</v>
      </c>
      <c r="BA58" s="87">
        <f>ROUND(BA59,2)</f>
        <v>0</v>
      </c>
      <c r="BB58" s="87">
        <f>ROUND(BB59,2)</f>
        <v>0</v>
      </c>
      <c r="BC58" s="87">
        <f>ROUND(BC59,2)</f>
        <v>0</v>
      </c>
      <c r="BD58" s="89">
        <f>ROUND(BD59,2)</f>
        <v>0</v>
      </c>
      <c r="BS58" s="27" t="s">
        <v>75</v>
      </c>
      <c r="BT58" s="27" t="s">
        <v>85</v>
      </c>
      <c r="BU58" s="27" t="s">
        <v>77</v>
      </c>
      <c r="BV58" s="27" t="s">
        <v>78</v>
      </c>
      <c r="BW58" s="27" t="s">
        <v>97</v>
      </c>
      <c r="BX58" s="27" t="s">
        <v>84</v>
      </c>
      <c r="CL58" s="27" t="s">
        <v>3</v>
      </c>
    </row>
    <row r="59" spans="1:91" s="4" customFormat="1" ht="16.5" customHeight="1">
      <c r="A59" s="90" t="s">
        <v>90</v>
      </c>
      <c r="B59" s="48"/>
      <c r="C59" s="10"/>
      <c r="D59" s="10"/>
      <c r="E59" s="10"/>
      <c r="F59" s="312" t="s">
        <v>98</v>
      </c>
      <c r="G59" s="312"/>
      <c r="H59" s="312"/>
      <c r="I59" s="312"/>
      <c r="J59" s="312"/>
      <c r="K59" s="10"/>
      <c r="L59" s="312" t="s">
        <v>99</v>
      </c>
      <c r="M59" s="312"/>
      <c r="N59" s="312"/>
      <c r="O59" s="312"/>
      <c r="P59" s="312"/>
      <c r="Q59" s="312"/>
      <c r="R59" s="312"/>
      <c r="S59" s="312"/>
      <c r="T59" s="312"/>
      <c r="U59" s="312"/>
      <c r="V59" s="312"/>
      <c r="W59" s="312"/>
      <c r="X59" s="312"/>
      <c r="Y59" s="312"/>
      <c r="Z59" s="312"/>
      <c r="AA59" s="312"/>
      <c r="AB59" s="312"/>
      <c r="AC59" s="312"/>
      <c r="AD59" s="312"/>
      <c r="AE59" s="312"/>
      <c r="AF59" s="312"/>
      <c r="AG59" s="317">
        <f>'SO 111 - Chodník'!J34</f>
        <v>0</v>
      </c>
      <c r="AH59" s="318"/>
      <c r="AI59" s="318"/>
      <c r="AJ59" s="318"/>
      <c r="AK59" s="318"/>
      <c r="AL59" s="318"/>
      <c r="AM59" s="318"/>
      <c r="AN59" s="317">
        <f t="shared" si="0"/>
        <v>0</v>
      </c>
      <c r="AO59" s="318"/>
      <c r="AP59" s="318"/>
      <c r="AQ59" s="85" t="s">
        <v>88</v>
      </c>
      <c r="AR59" s="48"/>
      <c r="AS59" s="86">
        <v>0</v>
      </c>
      <c r="AT59" s="87">
        <f t="shared" si="1"/>
        <v>0</v>
      </c>
      <c r="AU59" s="88">
        <f>'SO 111 - Chodník'!P97</f>
        <v>0</v>
      </c>
      <c r="AV59" s="87">
        <f>'SO 111 - Chodník'!J37</f>
        <v>0</v>
      </c>
      <c r="AW59" s="87">
        <f>'SO 111 - Chodník'!J38</f>
        <v>0</v>
      </c>
      <c r="AX59" s="87">
        <f>'SO 111 - Chodník'!J39</f>
        <v>0</v>
      </c>
      <c r="AY59" s="87">
        <f>'SO 111 - Chodník'!J40</f>
        <v>0</v>
      </c>
      <c r="AZ59" s="87">
        <f>'SO 111 - Chodník'!F37</f>
        <v>0</v>
      </c>
      <c r="BA59" s="87">
        <f>'SO 111 - Chodník'!F38</f>
        <v>0</v>
      </c>
      <c r="BB59" s="87">
        <f>'SO 111 - Chodník'!F39</f>
        <v>0</v>
      </c>
      <c r="BC59" s="87">
        <f>'SO 111 - Chodník'!F40</f>
        <v>0</v>
      </c>
      <c r="BD59" s="89">
        <f>'SO 111 - Chodník'!F41</f>
        <v>0</v>
      </c>
      <c r="BT59" s="27" t="s">
        <v>93</v>
      </c>
      <c r="BV59" s="27" t="s">
        <v>78</v>
      </c>
      <c r="BW59" s="27" t="s">
        <v>100</v>
      </c>
      <c r="BX59" s="27" t="s">
        <v>97</v>
      </c>
      <c r="CL59" s="27" t="s">
        <v>3</v>
      </c>
    </row>
    <row r="60" spans="1:91" s="4" customFormat="1" ht="16.5" customHeight="1">
      <c r="B60" s="48"/>
      <c r="C60" s="10"/>
      <c r="D60" s="10"/>
      <c r="E60" s="312" t="s">
        <v>101</v>
      </c>
      <c r="F60" s="312"/>
      <c r="G60" s="312"/>
      <c r="H60" s="312"/>
      <c r="I60" s="312"/>
      <c r="J60" s="10"/>
      <c r="K60" s="312" t="s">
        <v>102</v>
      </c>
      <c r="L60" s="312"/>
      <c r="M60" s="312"/>
      <c r="N60" s="312"/>
      <c r="O60" s="312"/>
      <c r="P60" s="312"/>
      <c r="Q60" s="312"/>
      <c r="R60" s="312"/>
      <c r="S60" s="312"/>
      <c r="T60" s="312"/>
      <c r="U60" s="312"/>
      <c r="V60" s="312"/>
      <c r="W60" s="312"/>
      <c r="X60" s="312"/>
      <c r="Y60" s="312"/>
      <c r="Z60" s="312"/>
      <c r="AA60" s="312"/>
      <c r="AB60" s="312"/>
      <c r="AC60" s="312"/>
      <c r="AD60" s="312"/>
      <c r="AE60" s="312"/>
      <c r="AF60" s="312"/>
      <c r="AG60" s="319">
        <f>ROUND(SUM(AG61:AG62),2)</f>
        <v>0</v>
      </c>
      <c r="AH60" s="318"/>
      <c r="AI60" s="318"/>
      <c r="AJ60" s="318"/>
      <c r="AK60" s="318"/>
      <c r="AL60" s="318"/>
      <c r="AM60" s="318"/>
      <c r="AN60" s="317">
        <f t="shared" si="0"/>
        <v>0</v>
      </c>
      <c r="AO60" s="318"/>
      <c r="AP60" s="318"/>
      <c r="AQ60" s="85" t="s">
        <v>88</v>
      </c>
      <c r="AR60" s="48"/>
      <c r="AS60" s="86">
        <f>ROUND(SUM(AS61:AS62),2)</f>
        <v>0</v>
      </c>
      <c r="AT60" s="87">
        <f t="shared" si="1"/>
        <v>0</v>
      </c>
      <c r="AU60" s="88">
        <f>ROUND(SUM(AU61:AU62),5)</f>
        <v>0</v>
      </c>
      <c r="AV60" s="87">
        <f>ROUND(AZ60*L29,2)</f>
        <v>0</v>
      </c>
      <c r="AW60" s="87">
        <f>ROUND(BA60*L30,2)</f>
        <v>0</v>
      </c>
      <c r="AX60" s="87">
        <f>ROUND(BB60*L29,2)</f>
        <v>0</v>
      </c>
      <c r="AY60" s="87">
        <f>ROUND(BC60*L30,2)</f>
        <v>0</v>
      </c>
      <c r="AZ60" s="87">
        <f>ROUND(SUM(AZ61:AZ62),2)</f>
        <v>0</v>
      </c>
      <c r="BA60" s="87">
        <f>ROUND(SUM(BA61:BA62),2)</f>
        <v>0</v>
      </c>
      <c r="BB60" s="87">
        <f>ROUND(SUM(BB61:BB62),2)</f>
        <v>0</v>
      </c>
      <c r="BC60" s="87">
        <f>ROUND(SUM(BC61:BC62),2)</f>
        <v>0</v>
      </c>
      <c r="BD60" s="89">
        <f>ROUND(SUM(BD61:BD62),2)</f>
        <v>0</v>
      </c>
      <c r="BS60" s="27" t="s">
        <v>75</v>
      </c>
      <c r="BT60" s="27" t="s">
        <v>85</v>
      </c>
      <c r="BU60" s="27" t="s">
        <v>77</v>
      </c>
      <c r="BV60" s="27" t="s">
        <v>78</v>
      </c>
      <c r="BW60" s="27" t="s">
        <v>103</v>
      </c>
      <c r="BX60" s="27" t="s">
        <v>84</v>
      </c>
      <c r="CL60" s="27" t="s">
        <v>3</v>
      </c>
    </row>
    <row r="61" spans="1:91" s="4" customFormat="1" ht="16.5" customHeight="1">
      <c r="A61" s="90" t="s">
        <v>90</v>
      </c>
      <c r="B61" s="48"/>
      <c r="C61" s="10"/>
      <c r="D61" s="10"/>
      <c r="E61" s="10"/>
      <c r="F61" s="312" t="s">
        <v>104</v>
      </c>
      <c r="G61" s="312"/>
      <c r="H61" s="312"/>
      <c r="I61" s="312"/>
      <c r="J61" s="312"/>
      <c r="K61" s="10"/>
      <c r="L61" s="312" t="s">
        <v>105</v>
      </c>
      <c r="M61" s="312"/>
      <c r="N61" s="312"/>
      <c r="O61" s="312"/>
      <c r="P61" s="312"/>
      <c r="Q61" s="312"/>
      <c r="R61" s="312"/>
      <c r="S61" s="312"/>
      <c r="T61" s="312"/>
      <c r="U61" s="312"/>
      <c r="V61" s="312"/>
      <c r="W61" s="312"/>
      <c r="X61" s="312"/>
      <c r="Y61" s="312"/>
      <c r="Z61" s="312"/>
      <c r="AA61" s="312"/>
      <c r="AB61" s="312"/>
      <c r="AC61" s="312"/>
      <c r="AD61" s="312"/>
      <c r="AE61" s="312"/>
      <c r="AF61" s="312"/>
      <c r="AG61" s="317">
        <f>'SO 191 - Dopravní značení...'!J34</f>
        <v>0</v>
      </c>
      <c r="AH61" s="318"/>
      <c r="AI61" s="318"/>
      <c r="AJ61" s="318"/>
      <c r="AK61" s="318"/>
      <c r="AL61" s="318"/>
      <c r="AM61" s="318"/>
      <c r="AN61" s="317">
        <f t="shared" si="0"/>
        <v>0</v>
      </c>
      <c r="AO61" s="318"/>
      <c r="AP61" s="318"/>
      <c r="AQ61" s="85" t="s">
        <v>88</v>
      </c>
      <c r="AR61" s="48"/>
      <c r="AS61" s="86">
        <v>0</v>
      </c>
      <c r="AT61" s="87">
        <f t="shared" si="1"/>
        <v>0</v>
      </c>
      <c r="AU61" s="88">
        <f>'SO 191 - Dopravní značení...'!P94</f>
        <v>0</v>
      </c>
      <c r="AV61" s="87">
        <f>'SO 191 - Dopravní značení...'!J37</f>
        <v>0</v>
      </c>
      <c r="AW61" s="87">
        <f>'SO 191 - Dopravní značení...'!J38</f>
        <v>0</v>
      </c>
      <c r="AX61" s="87">
        <f>'SO 191 - Dopravní značení...'!J39</f>
        <v>0</v>
      </c>
      <c r="AY61" s="87">
        <f>'SO 191 - Dopravní značení...'!J40</f>
        <v>0</v>
      </c>
      <c r="AZ61" s="87">
        <f>'SO 191 - Dopravní značení...'!F37</f>
        <v>0</v>
      </c>
      <c r="BA61" s="87">
        <f>'SO 191 - Dopravní značení...'!F38</f>
        <v>0</v>
      </c>
      <c r="BB61" s="87">
        <f>'SO 191 - Dopravní značení...'!F39</f>
        <v>0</v>
      </c>
      <c r="BC61" s="87">
        <f>'SO 191 - Dopravní značení...'!F40</f>
        <v>0</v>
      </c>
      <c r="BD61" s="89">
        <f>'SO 191 - Dopravní značení...'!F41</f>
        <v>0</v>
      </c>
      <c r="BT61" s="27" t="s">
        <v>93</v>
      </c>
      <c r="BV61" s="27" t="s">
        <v>78</v>
      </c>
      <c r="BW61" s="27" t="s">
        <v>106</v>
      </c>
      <c r="BX61" s="27" t="s">
        <v>103</v>
      </c>
      <c r="CL61" s="27" t="s">
        <v>3</v>
      </c>
    </row>
    <row r="62" spans="1:91" s="4" customFormat="1" ht="16.5" customHeight="1">
      <c r="A62" s="90" t="s">
        <v>90</v>
      </c>
      <c r="B62" s="48"/>
      <c r="C62" s="10"/>
      <c r="D62" s="10"/>
      <c r="E62" s="10"/>
      <c r="F62" s="312" t="s">
        <v>107</v>
      </c>
      <c r="G62" s="312"/>
      <c r="H62" s="312"/>
      <c r="I62" s="312"/>
      <c r="J62" s="312"/>
      <c r="K62" s="10"/>
      <c r="L62" s="312" t="s">
        <v>108</v>
      </c>
      <c r="M62" s="312"/>
      <c r="N62" s="312"/>
      <c r="O62" s="312"/>
      <c r="P62" s="312"/>
      <c r="Q62" s="312"/>
      <c r="R62" s="312"/>
      <c r="S62" s="312"/>
      <c r="T62" s="312"/>
      <c r="U62" s="312"/>
      <c r="V62" s="312"/>
      <c r="W62" s="312"/>
      <c r="X62" s="312"/>
      <c r="Y62" s="312"/>
      <c r="Z62" s="312"/>
      <c r="AA62" s="312"/>
      <c r="AB62" s="312"/>
      <c r="AC62" s="312"/>
      <c r="AD62" s="312"/>
      <c r="AE62" s="312"/>
      <c r="AF62" s="312"/>
      <c r="AG62" s="317">
        <f>'SO 192 - Dočasné dopravní...'!J34</f>
        <v>0</v>
      </c>
      <c r="AH62" s="318"/>
      <c r="AI62" s="318"/>
      <c r="AJ62" s="318"/>
      <c r="AK62" s="318"/>
      <c r="AL62" s="318"/>
      <c r="AM62" s="318"/>
      <c r="AN62" s="317">
        <f t="shared" si="0"/>
        <v>0</v>
      </c>
      <c r="AO62" s="318"/>
      <c r="AP62" s="318"/>
      <c r="AQ62" s="85" t="s">
        <v>88</v>
      </c>
      <c r="AR62" s="48"/>
      <c r="AS62" s="86">
        <v>0</v>
      </c>
      <c r="AT62" s="87">
        <f t="shared" si="1"/>
        <v>0</v>
      </c>
      <c r="AU62" s="88">
        <f>'SO 192 - Dočasné dopravní...'!P93</f>
        <v>0</v>
      </c>
      <c r="AV62" s="87">
        <f>'SO 192 - Dočasné dopravní...'!J37</f>
        <v>0</v>
      </c>
      <c r="AW62" s="87">
        <f>'SO 192 - Dočasné dopravní...'!J38</f>
        <v>0</v>
      </c>
      <c r="AX62" s="87">
        <f>'SO 192 - Dočasné dopravní...'!J39</f>
        <v>0</v>
      </c>
      <c r="AY62" s="87">
        <f>'SO 192 - Dočasné dopravní...'!J40</f>
        <v>0</v>
      </c>
      <c r="AZ62" s="87">
        <f>'SO 192 - Dočasné dopravní...'!F37</f>
        <v>0</v>
      </c>
      <c r="BA62" s="87">
        <f>'SO 192 - Dočasné dopravní...'!F38</f>
        <v>0</v>
      </c>
      <c r="BB62" s="87">
        <f>'SO 192 - Dočasné dopravní...'!F39</f>
        <v>0</v>
      </c>
      <c r="BC62" s="87">
        <f>'SO 192 - Dočasné dopravní...'!F40</f>
        <v>0</v>
      </c>
      <c r="BD62" s="89">
        <f>'SO 192 - Dočasné dopravní...'!F41</f>
        <v>0</v>
      </c>
      <c r="BT62" s="27" t="s">
        <v>93</v>
      </c>
      <c r="BV62" s="27" t="s">
        <v>78</v>
      </c>
      <c r="BW62" s="27" t="s">
        <v>109</v>
      </c>
      <c r="BX62" s="27" t="s">
        <v>103</v>
      </c>
      <c r="CL62" s="27" t="s">
        <v>3</v>
      </c>
    </row>
    <row r="63" spans="1:91" s="7" customFormat="1" ht="16.5" customHeight="1">
      <c r="B63" s="76"/>
      <c r="C63" s="77"/>
      <c r="D63" s="311" t="s">
        <v>110</v>
      </c>
      <c r="E63" s="311"/>
      <c r="F63" s="311"/>
      <c r="G63" s="311"/>
      <c r="H63" s="311"/>
      <c r="I63" s="78"/>
      <c r="J63" s="311" t="s">
        <v>111</v>
      </c>
      <c r="K63" s="311"/>
      <c r="L63" s="311"/>
      <c r="M63" s="311"/>
      <c r="N63" s="311"/>
      <c r="O63" s="311"/>
      <c r="P63" s="311"/>
      <c r="Q63" s="311"/>
      <c r="R63" s="311"/>
      <c r="S63" s="311"/>
      <c r="T63" s="311"/>
      <c r="U63" s="311"/>
      <c r="V63" s="311"/>
      <c r="W63" s="311"/>
      <c r="X63" s="311"/>
      <c r="Y63" s="311"/>
      <c r="Z63" s="311"/>
      <c r="AA63" s="311"/>
      <c r="AB63" s="311"/>
      <c r="AC63" s="311"/>
      <c r="AD63" s="311"/>
      <c r="AE63" s="311"/>
      <c r="AF63" s="311"/>
      <c r="AG63" s="314">
        <f>ROUND(SUM(AG64:AG65),2)</f>
        <v>0</v>
      </c>
      <c r="AH63" s="315"/>
      <c r="AI63" s="315"/>
      <c r="AJ63" s="315"/>
      <c r="AK63" s="315"/>
      <c r="AL63" s="315"/>
      <c r="AM63" s="315"/>
      <c r="AN63" s="316">
        <f t="shared" si="0"/>
        <v>0</v>
      </c>
      <c r="AO63" s="315"/>
      <c r="AP63" s="315"/>
      <c r="AQ63" s="79" t="s">
        <v>82</v>
      </c>
      <c r="AR63" s="76"/>
      <c r="AS63" s="80">
        <f>ROUND(SUM(AS64:AS65),2)</f>
        <v>0</v>
      </c>
      <c r="AT63" s="81">
        <f t="shared" si="1"/>
        <v>0</v>
      </c>
      <c r="AU63" s="82">
        <f>ROUND(SUM(AU64:AU65),5)</f>
        <v>0</v>
      </c>
      <c r="AV63" s="81">
        <f>ROUND(AZ63*L29,2)</f>
        <v>0</v>
      </c>
      <c r="AW63" s="81">
        <f>ROUND(BA63*L30,2)</f>
        <v>0</v>
      </c>
      <c r="AX63" s="81">
        <f>ROUND(BB63*L29,2)</f>
        <v>0</v>
      </c>
      <c r="AY63" s="81">
        <f>ROUND(BC63*L30,2)</f>
        <v>0</v>
      </c>
      <c r="AZ63" s="81">
        <f>ROUND(SUM(AZ64:AZ65),2)</f>
        <v>0</v>
      </c>
      <c r="BA63" s="81">
        <f>ROUND(SUM(BA64:BA65),2)</f>
        <v>0</v>
      </c>
      <c r="BB63" s="81">
        <f>ROUND(SUM(BB64:BB65),2)</f>
        <v>0</v>
      </c>
      <c r="BC63" s="81">
        <f>ROUND(SUM(BC64:BC65),2)</f>
        <v>0</v>
      </c>
      <c r="BD63" s="83">
        <f>ROUND(SUM(BD64:BD65),2)</f>
        <v>0</v>
      </c>
      <c r="BS63" s="84" t="s">
        <v>75</v>
      </c>
      <c r="BT63" s="84" t="s">
        <v>83</v>
      </c>
      <c r="BU63" s="84" t="s">
        <v>77</v>
      </c>
      <c r="BV63" s="84" t="s">
        <v>78</v>
      </c>
      <c r="BW63" s="84" t="s">
        <v>112</v>
      </c>
      <c r="BX63" s="84" t="s">
        <v>5</v>
      </c>
      <c r="CL63" s="84" t="s">
        <v>3</v>
      </c>
      <c r="CM63" s="84" t="s">
        <v>85</v>
      </c>
    </row>
    <row r="64" spans="1:91" s="4" customFormat="1" ht="16.5" customHeight="1">
      <c r="A64" s="90" t="s">
        <v>90</v>
      </c>
      <c r="B64" s="48"/>
      <c r="C64" s="10"/>
      <c r="D64" s="10"/>
      <c r="E64" s="312" t="s">
        <v>113</v>
      </c>
      <c r="F64" s="312"/>
      <c r="G64" s="312"/>
      <c r="H64" s="312"/>
      <c r="I64" s="312"/>
      <c r="J64" s="10"/>
      <c r="K64" s="312" t="s">
        <v>114</v>
      </c>
      <c r="L64" s="312"/>
      <c r="M64" s="312"/>
      <c r="N64" s="312"/>
      <c r="O64" s="312"/>
      <c r="P64" s="312"/>
      <c r="Q64" s="312"/>
      <c r="R64" s="312"/>
      <c r="S64" s="312"/>
      <c r="T64" s="312"/>
      <c r="U64" s="312"/>
      <c r="V64" s="312"/>
      <c r="W64" s="312"/>
      <c r="X64" s="312"/>
      <c r="Y64" s="312"/>
      <c r="Z64" s="312"/>
      <c r="AA64" s="312"/>
      <c r="AB64" s="312"/>
      <c r="AC64" s="312"/>
      <c r="AD64" s="312"/>
      <c r="AE64" s="312"/>
      <c r="AF64" s="312"/>
      <c r="AG64" s="317">
        <f>'SO 201 - Most'!J32</f>
        <v>0</v>
      </c>
      <c r="AH64" s="318"/>
      <c r="AI64" s="318"/>
      <c r="AJ64" s="318"/>
      <c r="AK64" s="318"/>
      <c r="AL64" s="318"/>
      <c r="AM64" s="318"/>
      <c r="AN64" s="317">
        <f t="shared" si="0"/>
        <v>0</v>
      </c>
      <c r="AO64" s="318"/>
      <c r="AP64" s="318"/>
      <c r="AQ64" s="85" t="s">
        <v>88</v>
      </c>
      <c r="AR64" s="48"/>
      <c r="AS64" s="86">
        <v>0</v>
      </c>
      <c r="AT64" s="87">
        <f t="shared" si="1"/>
        <v>0</v>
      </c>
      <c r="AU64" s="88">
        <f>'SO 201 - Most'!P98</f>
        <v>0</v>
      </c>
      <c r="AV64" s="87">
        <f>'SO 201 - Most'!J35</f>
        <v>0</v>
      </c>
      <c r="AW64" s="87">
        <f>'SO 201 - Most'!J36</f>
        <v>0</v>
      </c>
      <c r="AX64" s="87">
        <f>'SO 201 - Most'!J37</f>
        <v>0</v>
      </c>
      <c r="AY64" s="87">
        <f>'SO 201 - Most'!J38</f>
        <v>0</v>
      </c>
      <c r="AZ64" s="87">
        <f>'SO 201 - Most'!F35</f>
        <v>0</v>
      </c>
      <c r="BA64" s="87">
        <f>'SO 201 - Most'!F36</f>
        <v>0</v>
      </c>
      <c r="BB64" s="87">
        <f>'SO 201 - Most'!F37</f>
        <v>0</v>
      </c>
      <c r="BC64" s="87">
        <f>'SO 201 - Most'!F38</f>
        <v>0</v>
      </c>
      <c r="BD64" s="89">
        <f>'SO 201 - Most'!F39</f>
        <v>0</v>
      </c>
      <c r="BT64" s="27" t="s">
        <v>85</v>
      </c>
      <c r="BV64" s="27" t="s">
        <v>78</v>
      </c>
      <c r="BW64" s="27" t="s">
        <v>115</v>
      </c>
      <c r="BX64" s="27" t="s">
        <v>112</v>
      </c>
      <c r="CL64" s="27" t="s">
        <v>3</v>
      </c>
    </row>
    <row r="65" spans="1:91" s="4" customFormat="1" ht="16.5" customHeight="1">
      <c r="A65" s="90" t="s">
        <v>90</v>
      </c>
      <c r="B65" s="48"/>
      <c r="C65" s="10"/>
      <c r="D65" s="10"/>
      <c r="E65" s="312" t="s">
        <v>116</v>
      </c>
      <c r="F65" s="312"/>
      <c r="G65" s="312"/>
      <c r="H65" s="312"/>
      <c r="I65" s="312"/>
      <c r="J65" s="10"/>
      <c r="K65" s="312" t="s">
        <v>117</v>
      </c>
      <c r="L65" s="312"/>
      <c r="M65" s="312"/>
      <c r="N65" s="312"/>
      <c r="O65" s="312"/>
      <c r="P65" s="312"/>
      <c r="Q65" s="312"/>
      <c r="R65" s="312"/>
      <c r="S65" s="312"/>
      <c r="T65" s="312"/>
      <c r="U65" s="312"/>
      <c r="V65" s="312"/>
      <c r="W65" s="312"/>
      <c r="X65" s="312"/>
      <c r="Y65" s="312"/>
      <c r="Z65" s="312"/>
      <c r="AA65" s="312"/>
      <c r="AB65" s="312"/>
      <c r="AC65" s="312"/>
      <c r="AD65" s="312"/>
      <c r="AE65" s="312"/>
      <c r="AF65" s="312"/>
      <c r="AG65" s="317">
        <f>'VON - Vedlejší a ostatní ...'!J32</f>
        <v>0</v>
      </c>
      <c r="AH65" s="318"/>
      <c r="AI65" s="318"/>
      <c r="AJ65" s="318"/>
      <c r="AK65" s="318"/>
      <c r="AL65" s="318"/>
      <c r="AM65" s="318"/>
      <c r="AN65" s="317">
        <f t="shared" si="0"/>
        <v>0</v>
      </c>
      <c r="AO65" s="318"/>
      <c r="AP65" s="318"/>
      <c r="AQ65" s="85" t="s">
        <v>88</v>
      </c>
      <c r="AR65" s="48"/>
      <c r="AS65" s="86">
        <v>0</v>
      </c>
      <c r="AT65" s="87">
        <f t="shared" si="1"/>
        <v>0</v>
      </c>
      <c r="AU65" s="88">
        <f>'VON - Vedlejší a ostatní ...'!P88</f>
        <v>0</v>
      </c>
      <c r="AV65" s="87">
        <f>'VON - Vedlejší a ostatní ...'!J35</f>
        <v>0</v>
      </c>
      <c r="AW65" s="87">
        <f>'VON - Vedlejší a ostatní ...'!J36</f>
        <v>0</v>
      </c>
      <c r="AX65" s="87">
        <f>'VON - Vedlejší a ostatní ...'!J37</f>
        <v>0</v>
      </c>
      <c r="AY65" s="87">
        <f>'VON - Vedlejší a ostatní ...'!J38</f>
        <v>0</v>
      </c>
      <c r="AZ65" s="87">
        <f>'VON - Vedlejší a ostatní ...'!F35</f>
        <v>0</v>
      </c>
      <c r="BA65" s="87">
        <f>'VON - Vedlejší a ostatní ...'!F36</f>
        <v>0</v>
      </c>
      <c r="BB65" s="87">
        <f>'VON - Vedlejší a ostatní ...'!F37</f>
        <v>0</v>
      </c>
      <c r="BC65" s="87">
        <f>'VON - Vedlejší a ostatní ...'!F38</f>
        <v>0</v>
      </c>
      <c r="BD65" s="89">
        <f>'VON - Vedlejší a ostatní ...'!F39</f>
        <v>0</v>
      </c>
      <c r="BT65" s="27" t="s">
        <v>85</v>
      </c>
      <c r="BV65" s="27" t="s">
        <v>78</v>
      </c>
      <c r="BW65" s="27" t="s">
        <v>118</v>
      </c>
      <c r="BX65" s="27" t="s">
        <v>112</v>
      </c>
      <c r="CL65" s="27" t="s">
        <v>3</v>
      </c>
    </row>
    <row r="66" spans="1:91" s="7" customFormat="1" ht="16.5" customHeight="1">
      <c r="B66" s="76"/>
      <c r="C66" s="77"/>
      <c r="D66" s="311" t="s">
        <v>119</v>
      </c>
      <c r="E66" s="311"/>
      <c r="F66" s="311"/>
      <c r="G66" s="311"/>
      <c r="H66" s="311"/>
      <c r="I66" s="78"/>
      <c r="J66" s="311" t="s">
        <v>120</v>
      </c>
      <c r="K66" s="311"/>
      <c r="L66" s="311"/>
      <c r="M66" s="311"/>
      <c r="N66" s="311"/>
      <c r="O66" s="311"/>
      <c r="P66" s="311"/>
      <c r="Q66" s="311"/>
      <c r="R66" s="311"/>
      <c r="S66" s="311"/>
      <c r="T66" s="311"/>
      <c r="U66" s="311"/>
      <c r="V66" s="311"/>
      <c r="W66" s="311"/>
      <c r="X66" s="311"/>
      <c r="Y66" s="311"/>
      <c r="Z66" s="311"/>
      <c r="AA66" s="311"/>
      <c r="AB66" s="311"/>
      <c r="AC66" s="311"/>
      <c r="AD66" s="311"/>
      <c r="AE66" s="311"/>
      <c r="AF66" s="311"/>
      <c r="AG66" s="314">
        <f>ROUND(SUM(AG67:AG68),2)</f>
        <v>0</v>
      </c>
      <c r="AH66" s="315"/>
      <c r="AI66" s="315"/>
      <c r="AJ66" s="315"/>
      <c r="AK66" s="315"/>
      <c r="AL66" s="315"/>
      <c r="AM66" s="315"/>
      <c r="AN66" s="316">
        <f t="shared" si="0"/>
        <v>0</v>
      </c>
      <c r="AO66" s="315"/>
      <c r="AP66" s="315"/>
      <c r="AQ66" s="79" t="s">
        <v>82</v>
      </c>
      <c r="AR66" s="76"/>
      <c r="AS66" s="80">
        <f>ROUND(SUM(AS67:AS68),2)</f>
        <v>0</v>
      </c>
      <c r="AT66" s="81">
        <f t="shared" si="1"/>
        <v>0</v>
      </c>
      <c r="AU66" s="82">
        <f>ROUND(SUM(AU67:AU68),5)</f>
        <v>0</v>
      </c>
      <c r="AV66" s="81">
        <f>ROUND(AZ66*L29,2)</f>
        <v>0</v>
      </c>
      <c r="AW66" s="81">
        <f>ROUND(BA66*L30,2)</f>
        <v>0</v>
      </c>
      <c r="AX66" s="81">
        <f>ROUND(BB66*L29,2)</f>
        <v>0</v>
      </c>
      <c r="AY66" s="81">
        <f>ROUND(BC66*L30,2)</f>
        <v>0</v>
      </c>
      <c r="AZ66" s="81">
        <f>ROUND(SUM(AZ67:AZ68),2)</f>
        <v>0</v>
      </c>
      <c r="BA66" s="81">
        <f>ROUND(SUM(BA67:BA68),2)</f>
        <v>0</v>
      </c>
      <c r="BB66" s="81">
        <f>ROUND(SUM(BB67:BB68),2)</f>
        <v>0</v>
      </c>
      <c r="BC66" s="81">
        <f>ROUND(SUM(BC67:BC68),2)</f>
        <v>0</v>
      </c>
      <c r="BD66" s="83">
        <f>ROUND(SUM(BD67:BD68),2)</f>
        <v>0</v>
      </c>
      <c r="BS66" s="84" t="s">
        <v>75</v>
      </c>
      <c r="BT66" s="84" t="s">
        <v>83</v>
      </c>
      <c r="BU66" s="84" t="s">
        <v>77</v>
      </c>
      <c r="BV66" s="84" t="s">
        <v>78</v>
      </c>
      <c r="BW66" s="84" t="s">
        <v>121</v>
      </c>
      <c r="BX66" s="84" t="s">
        <v>5</v>
      </c>
      <c r="CL66" s="84" t="s">
        <v>3</v>
      </c>
      <c r="CM66" s="84" t="s">
        <v>85</v>
      </c>
    </row>
    <row r="67" spans="1:91" s="4" customFormat="1" ht="16.5" customHeight="1">
      <c r="A67" s="90" t="s">
        <v>90</v>
      </c>
      <c r="B67" s="48"/>
      <c r="C67" s="10"/>
      <c r="D67" s="10"/>
      <c r="E67" s="312" t="s">
        <v>122</v>
      </c>
      <c r="F67" s="312"/>
      <c r="G67" s="312"/>
      <c r="H67" s="312"/>
      <c r="I67" s="312"/>
      <c r="J67" s="10"/>
      <c r="K67" s="312" t="s">
        <v>123</v>
      </c>
      <c r="L67" s="312"/>
      <c r="M67" s="312"/>
      <c r="N67" s="312"/>
      <c r="O67" s="312"/>
      <c r="P67" s="312"/>
      <c r="Q67" s="312"/>
      <c r="R67" s="312"/>
      <c r="S67" s="312"/>
      <c r="T67" s="312"/>
      <c r="U67" s="312"/>
      <c r="V67" s="312"/>
      <c r="W67" s="312"/>
      <c r="X67" s="312"/>
      <c r="Y67" s="312"/>
      <c r="Z67" s="312"/>
      <c r="AA67" s="312"/>
      <c r="AB67" s="312"/>
      <c r="AC67" s="312"/>
      <c r="AD67" s="312"/>
      <c r="AE67" s="312"/>
      <c r="AF67" s="312"/>
      <c r="AG67" s="317">
        <f>'SO 401 - Rozvody VO'!J32</f>
        <v>0</v>
      </c>
      <c r="AH67" s="318"/>
      <c r="AI67" s="318"/>
      <c r="AJ67" s="318"/>
      <c r="AK67" s="318"/>
      <c r="AL67" s="318"/>
      <c r="AM67" s="318"/>
      <c r="AN67" s="317">
        <f t="shared" si="0"/>
        <v>0</v>
      </c>
      <c r="AO67" s="318"/>
      <c r="AP67" s="318"/>
      <c r="AQ67" s="85" t="s">
        <v>88</v>
      </c>
      <c r="AR67" s="48"/>
      <c r="AS67" s="86">
        <v>0</v>
      </c>
      <c r="AT67" s="87">
        <f t="shared" si="1"/>
        <v>0</v>
      </c>
      <c r="AU67" s="88">
        <f>'SO 401 - Rozvody VO'!P89</f>
        <v>0</v>
      </c>
      <c r="AV67" s="87">
        <f>'SO 401 - Rozvody VO'!J35</f>
        <v>0</v>
      </c>
      <c r="AW67" s="87">
        <f>'SO 401 - Rozvody VO'!J36</f>
        <v>0</v>
      </c>
      <c r="AX67" s="87">
        <f>'SO 401 - Rozvody VO'!J37</f>
        <v>0</v>
      </c>
      <c r="AY67" s="87">
        <f>'SO 401 - Rozvody VO'!J38</f>
        <v>0</v>
      </c>
      <c r="AZ67" s="87">
        <f>'SO 401 - Rozvody VO'!F35</f>
        <v>0</v>
      </c>
      <c r="BA67" s="87">
        <f>'SO 401 - Rozvody VO'!F36</f>
        <v>0</v>
      </c>
      <c r="BB67" s="87">
        <f>'SO 401 - Rozvody VO'!F37</f>
        <v>0</v>
      </c>
      <c r="BC67" s="87">
        <f>'SO 401 - Rozvody VO'!F38</f>
        <v>0</v>
      </c>
      <c r="BD67" s="89">
        <f>'SO 401 - Rozvody VO'!F39</f>
        <v>0</v>
      </c>
      <c r="BT67" s="27" t="s">
        <v>85</v>
      </c>
      <c r="BV67" s="27" t="s">
        <v>78</v>
      </c>
      <c r="BW67" s="27" t="s">
        <v>124</v>
      </c>
      <c r="BX67" s="27" t="s">
        <v>121</v>
      </c>
      <c r="CL67" s="27" t="s">
        <v>3</v>
      </c>
    </row>
    <row r="68" spans="1:91" s="4" customFormat="1" ht="16.5" customHeight="1">
      <c r="A68" s="90" t="s">
        <v>90</v>
      </c>
      <c r="B68" s="48"/>
      <c r="C68" s="10"/>
      <c r="D68" s="10"/>
      <c r="E68" s="312" t="s">
        <v>125</v>
      </c>
      <c r="F68" s="312"/>
      <c r="G68" s="312"/>
      <c r="H68" s="312"/>
      <c r="I68" s="312"/>
      <c r="J68" s="10"/>
      <c r="K68" s="312" t="s">
        <v>126</v>
      </c>
      <c r="L68" s="312"/>
      <c r="M68" s="312"/>
      <c r="N68" s="312"/>
      <c r="O68" s="312"/>
      <c r="P68" s="312"/>
      <c r="Q68" s="312"/>
      <c r="R68" s="312"/>
      <c r="S68" s="312"/>
      <c r="T68" s="312"/>
      <c r="U68" s="312"/>
      <c r="V68" s="312"/>
      <c r="W68" s="312"/>
      <c r="X68" s="312"/>
      <c r="Y68" s="312"/>
      <c r="Z68" s="312"/>
      <c r="AA68" s="312"/>
      <c r="AB68" s="312"/>
      <c r="AC68" s="312"/>
      <c r="AD68" s="312"/>
      <c r="AE68" s="312"/>
      <c r="AF68" s="312"/>
      <c r="AG68" s="317">
        <f>'SO 402 - Rozvody datové o...'!J32</f>
        <v>0</v>
      </c>
      <c r="AH68" s="318"/>
      <c r="AI68" s="318"/>
      <c r="AJ68" s="318"/>
      <c r="AK68" s="318"/>
      <c r="AL68" s="318"/>
      <c r="AM68" s="318"/>
      <c r="AN68" s="317">
        <f t="shared" si="0"/>
        <v>0</v>
      </c>
      <c r="AO68" s="318"/>
      <c r="AP68" s="318"/>
      <c r="AQ68" s="85" t="s">
        <v>88</v>
      </c>
      <c r="AR68" s="48"/>
      <c r="AS68" s="86">
        <v>0</v>
      </c>
      <c r="AT68" s="87">
        <f t="shared" si="1"/>
        <v>0</v>
      </c>
      <c r="AU68" s="88">
        <f>'SO 402 - Rozvody datové o...'!P89</f>
        <v>0</v>
      </c>
      <c r="AV68" s="87">
        <f>'SO 402 - Rozvody datové o...'!J35</f>
        <v>0</v>
      </c>
      <c r="AW68" s="87">
        <f>'SO 402 - Rozvody datové o...'!J36</f>
        <v>0</v>
      </c>
      <c r="AX68" s="87">
        <f>'SO 402 - Rozvody datové o...'!J37</f>
        <v>0</v>
      </c>
      <c r="AY68" s="87">
        <f>'SO 402 - Rozvody datové o...'!J38</f>
        <v>0</v>
      </c>
      <c r="AZ68" s="87">
        <f>'SO 402 - Rozvody datové o...'!F35</f>
        <v>0</v>
      </c>
      <c r="BA68" s="87">
        <f>'SO 402 - Rozvody datové o...'!F36</f>
        <v>0</v>
      </c>
      <c r="BB68" s="87">
        <f>'SO 402 - Rozvody datové o...'!F37</f>
        <v>0</v>
      </c>
      <c r="BC68" s="87">
        <f>'SO 402 - Rozvody datové o...'!F38</f>
        <v>0</v>
      </c>
      <c r="BD68" s="89">
        <f>'SO 402 - Rozvody datové o...'!F39</f>
        <v>0</v>
      </c>
      <c r="BT68" s="27" t="s">
        <v>85</v>
      </c>
      <c r="BV68" s="27" t="s">
        <v>78</v>
      </c>
      <c r="BW68" s="27" t="s">
        <v>127</v>
      </c>
      <c r="BX68" s="27" t="s">
        <v>121</v>
      </c>
      <c r="CL68" s="27" t="s">
        <v>3</v>
      </c>
    </row>
    <row r="69" spans="1:91" s="7" customFormat="1" ht="16.5" customHeight="1">
      <c r="B69" s="76"/>
      <c r="C69" s="77"/>
      <c r="D69" s="311" t="s">
        <v>128</v>
      </c>
      <c r="E69" s="311"/>
      <c r="F69" s="311"/>
      <c r="G69" s="311"/>
      <c r="H69" s="311"/>
      <c r="I69" s="78"/>
      <c r="J69" s="311" t="s">
        <v>129</v>
      </c>
      <c r="K69" s="311"/>
      <c r="L69" s="311"/>
      <c r="M69" s="311"/>
      <c r="N69" s="311"/>
      <c r="O69" s="311"/>
      <c r="P69" s="311"/>
      <c r="Q69" s="311"/>
      <c r="R69" s="311"/>
      <c r="S69" s="311"/>
      <c r="T69" s="311"/>
      <c r="U69" s="311"/>
      <c r="V69" s="311"/>
      <c r="W69" s="311"/>
      <c r="X69" s="311"/>
      <c r="Y69" s="311"/>
      <c r="Z69" s="311"/>
      <c r="AA69" s="311"/>
      <c r="AB69" s="311"/>
      <c r="AC69" s="311"/>
      <c r="AD69" s="311"/>
      <c r="AE69" s="311"/>
      <c r="AF69" s="311"/>
      <c r="AG69" s="314">
        <f>ROUND(AG70,2)</f>
        <v>0</v>
      </c>
      <c r="AH69" s="315"/>
      <c r="AI69" s="315"/>
      <c r="AJ69" s="315"/>
      <c r="AK69" s="315"/>
      <c r="AL69" s="315"/>
      <c r="AM69" s="315"/>
      <c r="AN69" s="316">
        <f t="shared" si="0"/>
        <v>0</v>
      </c>
      <c r="AO69" s="315"/>
      <c r="AP69" s="315"/>
      <c r="AQ69" s="79" t="s">
        <v>82</v>
      </c>
      <c r="AR69" s="76"/>
      <c r="AS69" s="80">
        <f>ROUND(AS70,2)</f>
        <v>0</v>
      </c>
      <c r="AT69" s="81">
        <f t="shared" si="1"/>
        <v>0</v>
      </c>
      <c r="AU69" s="82">
        <f>ROUND(AU70,5)</f>
        <v>0</v>
      </c>
      <c r="AV69" s="81">
        <f>ROUND(AZ69*L29,2)</f>
        <v>0</v>
      </c>
      <c r="AW69" s="81">
        <f>ROUND(BA69*L30,2)</f>
        <v>0</v>
      </c>
      <c r="AX69" s="81">
        <f>ROUND(BB69*L29,2)</f>
        <v>0</v>
      </c>
      <c r="AY69" s="81">
        <f>ROUND(BC69*L30,2)</f>
        <v>0</v>
      </c>
      <c r="AZ69" s="81">
        <f>ROUND(AZ70,2)</f>
        <v>0</v>
      </c>
      <c r="BA69" s="81">
        <f>ROUND(BA70,2)</f>
        <v>0</v>
      </c>
      <c r="BB69" s="81">
        <f>ROUND(BB70,2)</f>
        <v>0</v>
      </c>
      <c r="BC69" s="81">
        <f>ROUND(BC70,2)</f>
        <v>0</v>
      </c>
      <c r="BD69" s="83">
        <f>ROUND(BD70,2)</f>
        <v>0</v>
      </c>
      <c r="BS69" s="84" t="s">
        <v>75</v>
      </c>
      <c r="BT69" s="84" t="s">
        <v>83</v>
      </c>
      <c r="BU69" s="84" t="s">
        <v>77</v>
      </c>
      <c r="BV69" s="84" t="s">
        <v>78</v>
      </c>
      <c r="BW69" s="84" t="s">
        <v>130</v>
      </c>
      <c r="BX69" s="84" t="s">
        <v>5</v>
      </c>
      <c r="CL69" s="84" t="s">
        <v>3</v>
      </c>
      <c r="CM69" s="84" t="s">
        <v>85</v>
      </c>
    </row>
    <row r="70" spans="1:91" s="4" customFormat="1" ht="16.5" customHeight="1">
      <c r="A70" s="90" t="s">
        <v>90</v>
      </c>
      <c r="B70" s="48"/>
      <c r="C70" s="10"/>
      <c r="D70" s="10"/>
      <c r="E70" s="312" t="s">
        <v>131</v>
      </c>
      <c r="F70" s="312"/>
      <c r="G70" s="312"/>
      <c r="H70" s="312"/>
      <c r="I70" s="312"/>
      <c r="J70" s="10"/>
      <c r="K70" s="312" t="s">
        <v>132</v>
      </c>
      <c r="L70" s="312"/>
      <c r="M70" s="312"/>
      <c r="N70" s="312"/>
      <c r="O70" s="312"/>
      <c r="P70" s="312"/>
      <c r="Q70" s="312"/>
      <c r="R70" s="312"/>
      <c r="S70" s="312"/>
      <c r="T70" s="312"/>
      <c r="U70" s="312"/>
      <c r="V70" s="312"/>
      <c r="W70" s="312"/>
      <c r="X70" s="312"/>
      <c r="Y70" s="312"/>
      <c r="Z70" s="312"/>
      <c r="AA70" s="312"/>
      <c r="AB70" s="312"/>
      <c r="AC70" s="312"/>
      <c r="AD70" s="312"/>
      <c r="AE70" s="312"/>
      <c r="AF70" s="312"/>
      <c r="AG70" s="317">
        <f>'SO 701 - Přeložka oplocení'!J32</f>
        <v>0</v>
      </c>
      <c r="AH70" s="318"/>
      <c r="AI70" s="318"/>
      <c r="AJ70" s="318"/>
      <c r="AK70" s="318"/>
      <c r="AL70" s="318"/>
      <c r="AM70" s="318"/>
      <c r="AN70" s="317">
        <f t="shared" si="0"/>
        <v>0</v>
      </c>
      <c r="AO70" s="318"/>
      <c r="AP70" s="318"/>
      <c r="AQ70" s="85" t="s">
        <v>88</v>
      </c>
      <c r="AR70" s="48"/>
      <c r="AS70" s="86">
        <v>0</v>
      </c>
      <c r="AT70" s="87">
        <f t="shared" si="1"/>
        <v>0</v>
      </c>
      <c r="AU70" s="88">
        <f>'SO 701 - Přeložka oplocení'!P90</f>
        <v>0</v>
      </c>
      <c r="AV70" s="87">
        <f>'SO 701 - Přeložka oplocení'!J35</f>
        <v>0</v>
      </c>
      <c r="AW70" s="87">
        <f>'SO 701 - Přeložka oplocení'!J36</f>
        <v>0</v>
      </c>
      <c r="AX70" s="87">
        <f>'SO 701 - Přeložka oplocení'!J37</f>
        <v>0</v>
      </c>
      <c r="AY70" s="87">
        <f>'SO 701 - Přeložka oplocení'!J38</f>
        <v>0</v>
      </c>
      <c r="AZ70" s="87">
        <f>'SO 701 - Přeložka oplocení'!F35</f>
        <v>0</v>
      </c>
      <c r="BA70" s="87">
        <f>'SO 701 - Přeložka oplocení'!F36</f>
        <v>0</v>
      </c>
      <c r="BB70" s="87">
        <f>'SO 701 - Přeložka oplocení'!F37</f>
        <v>0</v>
      </c>
      <c r="BC70" s="87">
        <f>'SO 701 - Přeložka oplocení'!F38</f>
        <v>0</v>
      </c>
      <c r="BD70" s="89">
        <f>'SO 701 - Přeložka oplocení'!F39</f>
        <v>0</v>
      </c>
      <c r="BT70" s="27" t="s">
        <v>85</v>
      </c>
      <c r="BV70" s="27" t="s">
        <v>78</v>
      </c>
      <c r="BW70" s="27" t="s">
        <v>133</v>
      </c>
      <c r="BX70" s="27" t="s">
        <v>130</v>
      </c>
      <c r="CL70" s="27" t="s">
        <v>3</v>
      </c>
    </row>
    <row r="71" spans="1:91" s="7" customFormat="1" ht="16.5" customHeight="1">
      <c r="B71" s="76"/>
      <c r="C71" s="77"/>
      <c r="D71" s="311" t="s">
        <v>134</v>
      </c>
      <c r="E71" s="311"/>
      <c r="F71" s="311"/>
      <c r="G71" s="311"/>
      <c r="H71" s="311"/>
      <c r="I71" s="78"/>
      <c r="J71" s="311" t="s">
        <v>135</v>
      </c>
      <c r="K71" s="311"/>
      <c r="L71" s="311"/>
      <c r="M71" s="311"/>
      <c r="N71" s="311"/>
      <c r="O71" s="311"/>
      <c r="P71" s="311"/>
      <c r="Q71" s="311"/>
      <c r="R71" s="311"/>
      <c r="S71" s="311"/>
      <c r="T71" s="311"/>
      <c r="U71" s="311"/>
      <c r="V71" s="311"/>
      <c r="W71" s="311"/>
      <c r="X71" s="311"/>
      <c r="Y71" s="311"/>
      <c r="Z71" s="311"/>
      <c r="AA71" s="311"/>
      <c r="AB71" s="311"/>
      <c r="AC71" s="311"/>
      <c r="AD71" s="311"/>
      <c r="AE71" s="311"/>
      <c r="AF71" s="311"/>
      <c r="AG71" s="314">
        <f>ROUND(SUM(AG72:AG74),2)</f>
        <v>0</v>
      </c>
      <c r="AH71" s="315"/>
      <c r="AI71" s="315"/>
      <c r="AJ71" s="315"/>
      <c r="AK71" s="315"/>
      <c r="AL71" s="315"/>
      <c r="AM71" s="315"/>
      <c r="AN71" s="316">
        <f t="shared" si="0"/>
        <v>0</v>
      </c>
      <c r="AO71" s="315"/>
      <c r="AP71" s="315"/>
      <c r="AQ71" s="79" t="s">
        <v>82</v>
      </c>
      <c r="AR71" s="76"/>
      <c r="AS71" s="80">
        <f>ROUND(SUM(AS72:AS74),2)</f>
        <v>0</v>
      </c>
      <c r="AT71" s="81">
        <f t="shared" si="1"/>
        <v>0</v>
      </c>
      <c r="AU71" s="82">
        <f>ROUND(SUM(AU72:AU74),5)</f>
        <v>0</v>
      </c>
      <c r="AV71" s="81">
        <f>ROUND(AZ71*L29,2)</f>
        <v>0</v>
      </c>
      <c r="AW71" s="81">
        <f>ROUND(BA71*L30,2)</f>
        <v>0</v>
      </c>
      <c r="AX71" s="81">
        <f>ROUND(BB71*L29,2)</f>
        <v>0</v>
      </c>
      <c r="AY71" s="81">
        <f>ROUND(BC71*L30,2)</f>
        <v>0</v>
      </c>
      <c r="AZ71" s="81">
        <f>ROUND(SUM(AZ72:AZ74),2)</f>
        <v>0</v>
      </c>
      <c r="BA71" s="81">
        <f>ROUND(SUM(BA72:BA74),2)</f>
        <v>0</v>
      </c>
      <c r="BB71" s="81">
        <f>ROUND(SUM(BB72:BB74),2)</f>
        <v>0</v>
      </c>
      <c r="BC71" s="81">
        <f>ROUND(SUM(BC72:BC74),2)</f>
        <v>0</v>
      </c>
      <c r="BD71" s="83">
        <f>ROUND(SUM(BD72:BD74),2)</f>
        <v>0</v>
      </c>
      <c r="BS71" s="84" t="s">
        <v>75</v>
      </c>
      <c r="BT71" s="84" t="s">
        <v>83</v>
      </c>
      <c r="BU71" s="84" t="s">
        <v>77</v>
      </c>
      <c r="BV71" s="84" t="s">
        <v>78</v>
      </c>
      <c r="BW71" s="84" t="s">
        <v>136</v>
      </c>
      <c r="BX71" s="84" t="s">
        <v>5</v>
      </c>
      <c r="CL71" s="84" t="s">
        <v>3</v>
      </c>
      <c r="CM71" s="84" t="s">
        <v>85</v>
      </c>
    </row>
    <row r="72" spans="1:91" s="4" customFormat="1" ht="16.5" customHeight="1">
      <c r="A72" s="90" t="s">
        <v>90</v>
      </c>
      <c r="B72" s="48"/>
      <c r="C72" s="10"/>
      <c r="D72" s="10"/>
      <c r="E72" s="312" t="s">
        <v>137</v>
      </c>
      <c r="F72" s="312"/>
      <c r="G72" s="312"/>
      <c r="H72" s="312"/>
      <c r="I72" s="312"/>
      <c r="J72" s="10"/>
      <c r="K72" s="312" t="s">
        <v>138</v>
      </c>
      <c r="L72" s="312"/>
      <c r="M72" s="312"/>
      <c r="N72" s="312"/>
      <c r="O72" s="312"/>
      <c r="P72" s="312"/>
      <c r="Q72" s="312"/>
      <c r="R72" s="312"/>
      <c r="S72" s="312"/>
      <c r="T72" s="312"/>
      <c r="U72" s="312"/>
      <c r="V72" s="312"/>
      <c r="W72" s="312"/>
      <c r="X72" s="312"/>
      <c r="Y72" s="312"/>
      <c r="Z72" s="312"/>
      <c r="AA72" s="312"/>
      <c r="AB72" s="312"/>
      <c r="AC72" s="312"/>
      <c r="AD72" s="312"/>
      <c r="AE72" s="312"/>
      <c r="AF72" s="312"/>
      <c r="AG72" s="317">
        <f>'SO 801 - Inventarizace ze...'!J32</f>
        <v>0</v>
      </c>
      <c r="AH72" s="318"/>
      <c r="AI72" s="318"/>
      <c r="AJ72" s="318"/>
      <c r="AK72" s="318"/>
      <c r="AL72" s="318"/>
      <c r="AM72" s="318"/>
      <c r="AN72" s="317">
        <f t="shared" si="0"/>
        <v>0</v>
      </c>
      <c r="AO72" s="318"/>
      <c r="AP72" s="318"/>
      <c r="AQ72" s="85" t="s">
        <v>88</v>
      </c>
      <c r="AR72" s="48"/>
      <c r="AS72" s="86">
        <v>0</v>
      </c>
      <c r="AT72" s="87">
        <f t="shared" si="1"/>
        <v>0</v>
      </c>
      <c r="AU72" s="88">
        <f>'SO 801 - Inventarizace ze...'!P87</f>
        <v>0</v>
      </c>
      <c r="AV72" s="87">
        <f>'SO 801 - Inventarizace ze...'!J35</f>
        <v>0</v>
      </c>
      <c r="AW72" s="87">
        <f>'SO 801 - Inventarizace ze...'!J36</f>
        <v>0</v>
      </c>
      <c r="AX72" s="87">
        <f>'SO 801 - Inventarizace ze...'!J37</f>
        <v>0</v>
      </c>
      <c r="AY72" s="87">
        <f>'SO 801 - Inventarizace ze...'!J38</f>
        <v>0</v>
      </c>
      <c r="AZ72" s="87">
        <f>'SO 801 - Inventarizace ze...'!F35</f>
        <v>0</v>
      </c>
      <c r="BA72" s="87">
        <f>'SO 801 - Inventarizace ze...'!F36</f>
        <v>0</v>
      </c>
      <c r="BB72" s="87">
        <f>'SO 801 - Inventarizace ze...'!F37</f>
        <v>0</v>
      </c>
      <c r="BC72" s="87">
        <f>'SO 801 - Inventarizace ze...'!F38</f>
        <v>0</v>
      </c>
      <c r="BD72" s="89">
        <f>'SO 801 - Inventarizace ze...'!F39</f>
        <v>0</v>
      </c>
      <c r="BT72" s="27" t="s">
        <v>85</v>
      </c>
      <c r="BV72" s="27" t="s">
        <v>78</v>
      </c>
      <c r="BW72" s="27" t="s">
        <v>139</v>
      </c>
      <c r="BX72" s="27" t="s">
        <v>136</v>
      </c>
      <c r="CL72" s="27" t="s">
        <v>3</v>
      </c>
    </row>
    <row r="73" spans="1:91" s="4" customFormat="1" ht="16.5" customHeight="1">
      <c r="A73" s="90" t="s">
        <v>90</v>
      </c>
      <c r="B73" s="48"/>
      <c r="C73" s="10"/>
      <c r="D73" s="10"/>
      <c r="E73" s="312" t="s">
        <v>140</v>
      </c>
      <c r="F73" s="312"/>
      <c r="G73" s="312"/>
      <c r="H73" s="312"/>
      <c r="I73" s="312"/>
      <c r="J73" s="10"/>
      <c r="K73" s="312" t="s">
        <v>141</v>
      </c>
      <c r="L73" s="312"/>
      <c r="M73" s="312"/>
      <c r="N73" s="312"/>
      <c r="O73" s="312"/>
      <c r="P73" s="312"/>
      <c r="Q73" s="312"/>
      <c r="R73" s="312"/>
      <c r="S73" s="312"/>
      <c r="T73" s="312"/>
      <c r="U73" s="312"/>
      <c r="V73" s="312"/>
      <c r="W73" s="312"/>
      <c r="X73" s="312"/>
      <c r="Y73" s="312"/>
      <c r="Z73" s="312"/>
      <c r="AA73" s="312"/>
      <c r="AB73" s="312"/>
      <c r="AC73" s="312"/>
      <c r="AD73" s="312"/>
      <c r="AE73" s="312"/>
      <c r="AF73" s="312"/>
      <c r="AG73" s="317">
        <f>'SO 802 - Sadové úprava, J...'!J32</f>
        <v>0</v>
      </c>
      <c r="AH73" s="318"/>
      <c r="AI73" s="318"/>
      <c r="AJ73" s="318"/>
      <c r="AK73" s="318"/>
      <c r="AL73" s="318"/>
      <c r="AM73" s="318"/>
      <c r="AN73" s="317">
        <f t="shared" si="0"/>
        <v>0</v>
      </c>
      <c r="AO73" s="318"/>
      <c r="AP73" s="318"/>
      <c r="AQ73" s="85" t="s">
        <v>88</v>
      </c>
      <c r="AR73" s="48"/>
      <c r="AS73" s="86">
        <v>0</v>
      </c>
      <c r="AT73" s="87">
        <f t="shared" si="1"/>
        <v>0</v>
      </c>
      <c r="AU73" s="88">
        <f>'SO 802 - Sadové úprava, J...'!P88</f>
        <v>0</v>
      </c>
      <c r="AV73" s="87">
        <f>'SO 802 - Sadové úprava, J...'!J35</f>
        <v>0</v>
      </c>
      <c r="AW73" s="87">
        <f>'SO 802 - Sadové úprava, J...'!J36</f>
        <v>0</v>
      </c>
      <c r="AX73" s="87">
        <f>'SO 802 - Sadové úprava, J...'!J37</f>
        <v>0</v>
      </c>
      <c r="AY73" s="87">
        <f>'SO 802 - Sadové úprava, J...'!J38</f>
        <v>0</v>
      </c>
      <c r="AZ73" s="87">
        <f>'SO 802 - Sadové úprava, J...'!F35</f>
        <v>0</v>
      </c>
      <c r="BA73" s="87">
        <f>'SO 802 - Sadové úprava, J...'!F36</f>
        <v>0</v>
      </c>
      <c r="BB73" s="87">
        <f>'SO 802 - Sadové úprava, J...'!F37</f>
        <v>0</v>
      </c>
      <c r="BC73" s="87">
        <f>'SO 802 - Sadové úprava, J...'!F38</f>
        <v>0</v>
      </c>
      <c r="BD73" s="89">
        <f>'SO 802 - Sadové úprava, J...'!F39</f>
        <v>0</v>
      </c>
      <c r="BT73" s="27" t="s">
        <v>85</v>
      </c>
      <c r="BV73" s="27" t="s">
        <v>78</v>
      </c>
      <c r="BW73" s="27" t="s">
        <v>142</v>
      </c>
      <c r="BX73" s="27" t="s">
        <v>136</v>
      </c>
      <c r="CL73" s="27" t="s">
        <v>3</v>
      </c>
    </row>
    <row r="74" spans="1:91" s="4" customFormat="1" ht="16.5" customHeight="1">
      <c r="A74" s="90" t="s">
        <v>90</v>
      </c>
      <c r="B74" s="48"/>
      <c r="C74" s="10"/>
      <c r="D74" s="10"/>
      <c r="E74" s="312" t="s">
        <v>143</v>
      </c>
      <c r="F74" s="312"/>
      <c r="G74" s="312"/>
      <c r="H74" s="312"/>
      <c r="I74" s="312"/>
      <c r="J74" s="10"/>
      <c r="K74" s="312" t="s">
        <v>144</v>
      </c>
      <c r="L74" s="312"/>
      <c r="M74" s="312"/>
      <c r="N74" s="312"/>
      <c r="O74" s="312"/>
      <c r="P74" s="312"/>
      <c r="Q74" s="312"/>
      <c r="R74" s="312"/>
      <c r="S74" s="312"/>
      <c r="T74" s="312"/>
      <c r="U74" s="312"/>
      <c r="V74" s="312"/>
      <c r="W74" s="312"/>
      <c r="X74" s="312"/>
      <c r="Y74" s="312"/>
      <c r="Z74" s="312"/>
      <c r="AA74" s="312"/>
      <c r="AB74" s="312"/>
      <c r="AC74" s="312"/>
      <c r="AD74" s="312"/>
      <c r="AE74" s="312"/>
      <c r="AF74" s="312"/>
      <c r="AG74" s="317">
        <f>'SO 803 - 3-letá následná ...'!J32</f>
        <v>0</v>
      </c>
      <c r="AH74" s="318"/>
      <c r="AI74" s="318"/>
      <c r="AJ74" s="318"/>
      <c r="AK74" s="318"/>
      <c r="AL74" s="318"/>
      <c r="AM74" s="318"/>
      <c r="AN74" s="317">
        <f t="shared" si="0"/>
        <v>0</v>
      </c>
      <c r="AO74" s="318"/>
      <c r="AP74" s="318"/>
      <c r="AQ74" s="85" t="s">
        <v>88</v>
      </c>
      <c r="AR74" s="48"/>
      <c r="AS74" s="86">
        <v>0</v>
      </c>
      <c r="AT74" s="87">
        <f t="shared" si="1"/>
        <v>0</v>
      </c>
      <c r="AU74" s="88">
        <f>'SO 803 - 3-letá následná ...'!P87</f>
        <v>0</v>
      </c>
      <c r="AV74" s="87">
        <f>'SO 803 - 3-letá následná ...'!J35</f>
        <v>0</v>
      </c>
      <c r="AW74" s="87">
        <f>'SO 803 - 3-letá následná ...'!J36</f>
        <v>0</v>
      </c>
      <c r="AX74" s="87">
        <f>'SO 803 - 3-letá následná ...'!J37</f>
        <v>0</v>
      </c>
      <c r="AY74" s="87">
        <f>'SO 803 - 3-letá následná ...'!J38</f>
        <v>0</v>
      </c>
      <c r="AZ74" s="87">
        <f>'SO 803 - 3-letá následná ...'!F35</f>
        <v>0</v>
      </c>
      <c r="BA74" s="87">
        <f>'SO 803 - 3-letá následná ...'!F36</f>
        <v>0</v>
      </c>
      <c r="BB74" s="87">
        <f>'SO 803 - 3-letá následná ...'!F37</f>
        <v>0</v>
      </c>
      <c r="BC74" s="87">
        <f>'SO 803 - 3-letá následná ...'!F38</f>
        <v>0</v>
      </c>
      <c r="BD74" s="89">
        <f>'SO 803 - 3-letá následná ...'!F39</f>
        <v>0</v>
      </c>
      <c r="BT74" s="27" t="s">
        <v>85</v>
      </c>
      <c r="BV74" s="27" t="s">
        <v>78</v>
      </c>
      <c r="BW74" s="27" t="s">
        <v>145</v>
      </c>
      <c r="BX74" s="27" t="s">
        <v>136</v>
      </c>
      <c r="CL74" s="27" t="s">
        <v>3</v>
      </c>
    </row>
    <row r="75" spans="1:91" s="7" customFormat="1" ht="16.5" customHeight="1">
      <c r="B75" s="76"/>
      <c r="C75" s="77"/>
      <c r="D75" s="311" t="s">
        <v>146</v>
      </c>
      <c r="E75" s="311"/>
      <c r="F75" s="311"/>
      <c r="G75" s="311"/>
      <c r="H75" s="311"/>
      <c r="I75" s="78"/>
      <c r="J75" s="311" t="s">
        <v>147</v>
      </c>
      <c r="K75" s="311"/>
      <c r="L75" s="311"/>
      <c r="M75" s="311"/>
      <c r="N75" s="311"/>
      <c r="O75" s="311"/>
      <c r="P75" s="311"/>
      <c r="Q75" s="311"/>
      <c r="R75" s="311"/>
      <c r="S75" s="311"/>
      <c r="T75" s="311"/>
      <c r="U75" s="311"/>
      <c r="V75" s="311"/>
      <c r="W75" s="311"/>
      <c r="X75" s="311"/>
      <c r="Y75" s="311"/>
      <c r="Z75" s="311"/>
      <c r="AA75" s="311"/>
      <c r="AB75" s="311"/>
      <c r="AC75" s="311"/>
      <c r="AD75" s="311"/>
      <c r="AE75" s="311"/>
      <c r="AF75" s="311"/>
      <c r="AG75" s="314">
        <f>ROUND(AG76,2)</f>
        <v>0</v>
      </c>
      <c r="AH75" s="315"/>
      <c r="AI75" s="315"/>
      <c r="AJ75" s="315"/>
      <c r="AK75" s="315"/>
      <c r="AL75" s="315"/>
      <c r="AM75" s="315"/>
      <c r="AN75" s="316">
        <f t="shared" si="0"/>
        <v>0</v>
      </c>
      <c r="AO75" s="315"/>
      <c r="AP75" s="315"/>
      <c r="AQ75" s="79" t="s">
        <v>82</v>
      </c>
      <c r="AR75" s="76"/>
      <c r="AS75" s="80">
        <f>ROUND(AS76,2)</f>
        <v>0</v>
      </c>
      <c r="AT75" s="81">
        <f t="shared" si="1"/>
        <v>0</v>
      </c>
      <c r="AU75" s="82">
        <f>ROUND(AU76,5)</f>
        <v>0</v>
      </c>
      <c r="AV75" s="81">
        <f>ROUND(AZ75*L29,2)</f>
        <v>0</v>
      </c>
      <c r="AW75" s="81">
        <f>ROUND(BA75*L30,2)</f>
        <v>0</v>
      </c>
      <c r="AX75" s="81">
        <f>ROUND(BB75*L29,2)</f>
        <v>0</v>
      </c>
      <c r="AY75" s="81">
        <f>ROUND(BC75*L30,2)</f>
        <v>0</v>
      </c>
      <c r="AZ75" s="81">
        <f>ROUND(AZ76,2)</f>
        <v>0</v>
      </c>
      <c r="BA75" s="81">
        <f>ROUND(BA76,2)</f>
        <v>0</v>
      </c>
      <c r="BB75" s="81">
        <f>ROUND(BB76,2)</f>
        <v>0</v>
      </c>
      <c r="BC75" s="81">
        <f>ROUND(BC76,2)</f>
        <v>0</v>
      </c>
      <c r="BD75" s="83">
        <f>ROUND(BD76,2)</f>
        <v>0</v>
      </c>
      <c r="BS75" s="84" t="s">
        <v>75</v>
      </c>
      <c r="BT75" s="84" t="s">
        <v>83</v>
      </c>
      <c r="BU75" s="84" t="s">
        <v>77</v>
      </c>
      <c r="BV75" s="84" t="s">
        <v>78</v>
      </c>
      <c r="BW75" s="84" t="s">
        <v>148</v>
      </c>
      <c r="BX75" s="84" t="s">
        <v>5</v>
      </c>
      <c r="CL75" s="84" t="s">
        <v>3</v>
      </c>
      <c r="CM75" s="84" t="s">
        <v>85</v>
      </c>
    </row>
    <row r="76" spans="1:91" s="4" customFormat="1" ht="16.5" customHeight="1">
      <c r="A76" s="90" t="s">
        <v>90</v>
      </c>
      <c r="B76" s="48"/>
      <c r="C76" s="10"/>
      <c r="D76" s="10"/>
      <c r="E76" s="312" t="s">
        <v>149</v>
      </c>
      <c r="F76" s="312"/>
      <c r="G76" s="312"/>
      <c r="H76" s="312"/>
      <c r="I76" s="312"/>
      <c r="J76" s="10"/>
      <c r="K76" s="312" t="s">
        <v>150</v>
      </c>
      <c r="L76" s="312"/>
      <c r="M76" s="312"/>
      <c r="N76" s="312"/>
      <c r="O76" s="312"/>
      <c r="P76" s="312"/>
      <c r="Q76" s="312"/>
      <c r="R76" s="312"/>
      <c r="S76" s="312"/>
      <c r="T76" s="312"/>
      <c r="U76" s="312"/>
      <c r="V76" s="312"/>
      <c r="W76" s="312"/>
      <c r="X76" s="312"/>
      <c r="Y76" s="312"/>
      <c r="Z76" s="312"/>
      <c r="AA76" s="312"/>
      <c r="AB76" s="312"/>
      <c r="AC76" s="312"/>
      <c r="AD76" s="312"/>
      <c r="AE76" s="312"/>
      <c r="AF76" s="312"/>
      <c r="AG76" s="317">
        <f>'SO 901 - VRN'!J32</f>
        <v>0</v>
      </c>
      <c r="AH76" s="318"/>
      <c r="AI76" s="318"/>
      <c r="AJ76" s="318"/>
      <c r="AK76" s="318"/>
      <c r="AL76" s="318"/>
      <c r="AM76" s="318"/>
      <c r="AN76" s="317">
        <f t="shared" si="0"/>
        <v>0</v>
      </c>
      <c r="AO76" s="318"/>
      <c r="AP76" s="318"/>
      <c r="AQ76" s="85" t="s">
        <v>88</v>
      </c>
      <c r="AR76" s="48"/>
      <c r="AS76" s="91">
        <v>0</v>
      </c>
      <c r="AT76" s="92">
        <f t="shared" si="1"/>
        <v>0</v>
      </c>
      <c r="AU76" s="93">
        <f>'SO 901 - VRN'!P90</f>
        <v>0</v>
      </c>
      <c r="AV76" s="92">
        <f>'SO 901 - VRN'!J35</f>
        <v>0</v>
      </c>
      <c r="AW76" s="92">
        <f>'SO 901 - VRN'!J36</f>
        <v>0</v>
      </c>
      <c r="AX76" s="92">
        <f>'SO 901 - VRN'!J37</f>
        <v>0</v>
      </c>
      <c r="AY76" s="92">
        <f>'SO 901 - VRN'!J38</f>
        <v>0</v>
      </c>
      <c r="AZ76" s="92">
        <f>'SO 901 - VRN'!F35</f>
        <v>0</v>
      </c>
      <c r="BA76" s="92">
        <f>'SO 901 - VRN'!F36</f>
        <v>0</v>
      </c>
      <c r="BB76" s="92">
        <f>'SO 901 - VRN'!F37</f>
        <v>0</v>
      </c>
      <c r="BC76" s="92">
        <f>'SO 901 - VRN'!F38</f>
        <v>0</v>
      </c>
      <c r="BD76" s="94">
        <f>'SO 901 - VRN'!F39</f>
        <v>0</v>
      </c>
      <c r="BT76" s="27" t="s">
        <v>85</v>
      </c>
      <c r="BV76" s="27" t="s">
        <v>78</v>
      </c>
      <c r="BW76" s="27" t="s">
        <v>151</v>
      </c>
      <c r="BX76" s="27" t="s">
        <v>148</v>
      </c>
      <c r="CL76" s="27" t="s">
        <v>3</v>
      </c>
    </row>
    <row r="77" spans="1:91" s="2" customFormat="1" ht="30" customHeight="1">
      <c r="A77" s="34"/>
      <c r="B77" s="35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5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  <c r="BE77" s="34"/>
    </row>
    <row r="78" spans="1:91" s="2" customFormat="1" ht="6.95" customHeight="1">
      <c r="A78" s="34"/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35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</row>
  </sheetData>
  <mergeCells count="126">
    <mergeCell ref="J75:AF75"/>
    <mergeCell ref="D75:H75"/>
    <mergeCell ref="K76:AF76"/>
    <mergeCell ref="E76:I76"/>
    <mergeCell ref="K70:AF70"/>
    <mergeCell ref="E70:I70"/>
    <mergeCell ref="D71:H71"/>
    <mergeCell ref="J71:AF71"/>
    <mergeCell ref="K72:AF72"/>
    <mergeCell ref="E72:I72"/>
    <mergeCell ref="K73:AF73"/>
    <mergeCell ref="E73:I73"/>
    <mergeCell ref="E74:I74"/>
    <mergeCell ref="K74:AF74"/>
    <mergeCell ref="AG73:AM73"/>
    <mergeCell ref="AN73:AP73"/>
    <mergeCell ref="AN74:AP74"/>
    <mergeCell ref="AG74:AM74"/>
    <mergeCell ref="AG75:AM75"/>
    <mergeCell ref="AN75:AP75"/>
    <mergeCell ref="AN76:AP76"/>
    <mergeCell ref="AG76:AM76"/>
    <mergeCell ref="F62:J62"/>
    <mergeCell ref="L62:AF62"/>
    <mergeCell ref="D63:H63"/>
    <mergeCell ref="J63:AF63"/>
    <mergeCell ref="K64:AF64"/>
    <mergeCell ref="E64:I64"/>
    <mergeCell ref="E65:I65"/>
    <mergeCell ref="K65:AF65"/>
    <mergeCell ref="J66:AF66"/>
    <mergeCell ref="D66:H66"/>
    <mergeCell ref="K67:AF67"/>
    <mergeCell ref="E67:I67"/>
    <mergeCell ref="E68:I68"/>
    <mergeCell ref="K68:AF68"/>
    <mergeCell ref="D69:H69"/>
    <mergeCell ref="J69:AF69"/>
    <mergeCell ref="AG68:AM68"/>
    <mergeCell ref="AN68:AP68"/>
    <mergeCell ref="AG69:AM69"/>
    <mergeCell ref="AN69:AP69"/>
    <mergeCell ref="AN70:AP70"/>
    <mergeCell ref="AG70:AM70"/>
    <mergeCell ref="AN71:AP71"/>
    <mergeCell ref="AG71:AM71"/>
    <mergeCell ref="AN72:AP72"/>
    <mergeCell ref="AG72:AM72"/>
    <mergeCell ref="AN63:AP63"/>
    <mergeCell ref="AG63:AM63"/>
    <mergeCell ref="AG64:AM64"/>
    <mergeCell ref="AN64:AP64"/>
    <mergeCell ref="AG65:AM65"/>
    <mergeCell ref="AN65:AP65"/>
    <mergeCell ref="AG66:AM66"/>
    <mergeCell ref="AN66:AP66"/>
    <mergeCell ref="AG67:AM67"/>
    <mergeCell ref="AN67:AP67"/>
    <mergeCell ref="L33:P33"/>
    <mergeCell ref="W33:AE33"/>
    <mergeCell ref="AK33:AO33"/>
    <mergeCell ref="AK35:AO35"/>
    <mergeCell ref="X35:AB35"/>
    <mergeCell ref="AR2:BE2"/>
    <mergeCell ref="AN61:AP61"/>
    <mergeCell ref="AG61:AM61"/>
    <mergeCell ref="AG62:AM62"/>
    <mergeCell ref="AN62:AP6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61:AF61"/>
    <mergeCell ref="F61:J61"/>
    <mergeCell ref="AN52:AP52"/>
    <mergeCell ref="AG52:AM52"/>
    <mergeCell ref="AG55:AM55"/>
    <mergeCell ref="AN55:AP55"/>
    <mergeCell ref="AN56:AP56"/>
    <mergeCell ref="AG56:AM56"/>
    <mergeCell ref="AN57:AP57"/>
    <mergeCell ref="AG57:AM57"/>
    <mergeCell ref="AG58:AM58"/>
    <mergeCell ref="AN58:AP58"/>
    <mergeCell ref="AG59:AM59"/>
    <mergeCell ref="AN59:AP59"/>
    <mergeCell ref="AN60:AP60"/>
    <mergeCell ref="AG60:AM60"/>
    <mergeCell ref="AG54:AM54"/>
    <mergeCell ref="AN54:AP54"/>
    <mergeCell ref="K56:AF56"/>
    <mergeCell ref="E56:I56"/>
    <mergeCell ref="F57:J57"/>
    <mergeCell ref="L57:AF57"/>
    <mergeCell ref="K58:AF58"/>
    <mergeCell ref="E58:I58"/>
    <mergeCell ref="F59:J59"/>
    <mergeCell ref="L59:AF59"/>
    <mergeCell ref="K60:AF60"/>
    <mergeCell ref="E60:I60"/>
    <mergeCell ref="L45:AO45"/>
    <mergeCell ref="AM47:AN47"/>
    <mergeCell ref="AS49:AT51"/>
    <mergeCell ref="AM49:AP49"/>
    <mergeCell ref="AM50:AP50"/>
    <mergeCell ref="I52:AF52"/>
    <mergeCell ref="C52:G52"/>
    <mergeCell ref="J55:AF55"/>
    <mergeCell ref="D55:H55"/>
  </mergeCells>
  <hyperlinks>
    <hyperlink ref="A57" location="'SO 101 - Komunikace'!C2" display="/"/>
    <hyperlink ref="A59" location="'SO 111 - Chodník'!C2" display="/"/>
    <hyperlink ref="A61" location="'SO 191 - Dopravní značení...'!C2" display="/"/>
    <hyperlink ref="A62" location="'SO 192 - Dočasné dopravní...'!C2" display="/"/>
    <hyperlink ref="A64" location="'SO 201 - Most'!C2" display="/"/>
    <hyperlink ref="A65" location="'VON - Vedlejší a ostatní ...'!C2" display="/"/>
    <hyperlink ref="A67" location="'SO 401 - Rozvody VO'!C2" display="/"/>
    <hyperlink ref="A68" location="'SO 402 - Rozvody datové o...'!C2" display="/"/>
    <hyperlink ref="A70" location="'SO 701 - Přeložka oplocení'!C2" display="/"/>
    <hyperlink ref="A72" location="'SO 801 - Inventarizace ze...'!C2" display="/"/>
    <hyperlink ref="A73" location="'SO 802 - Sadové úprava, J...'!C2" display="/"/>
    <hyperlink ref="A74" location="'SO 803 - 3-letá následná ...'!C2" display="/"/>
    <hyperlink ref="A76" location="'SO 901 - VRN'!C2" display="/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1" t="s">
        <v>6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9" t="s">
        <v>133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pans="1:46" s="1" customFormat="1" ht="24.95" customHeight="1">
      <c r="B4" s="22"/>
      <c r="D4" s="23" t="s">
        <v>152</v>
      </c>
      <c r="L4" s="22"/>
      <c r="M4" s="95" t="s">
        <v>11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342" t="str">
        <f>'Rekapitulace stavby'!K6</f>
        <v>Průmyslová zóna IV - Šumperk</v>
      </c>
      <c r="F7" s="343"/>
      <c r="G7" s="343"/>
      <c r="H7" s="343"/>
      <c r="L7" s="22"/>
    </row>
    <row r="8" spans="1:46" s="1" customFormat="1" ht="12" customHeight="1">
      <c r="B8" s="22"/>
      <c r="D8" s="29" t="s">
        <v>153</v>
      </c>
      <c r="L8" s="22"/>
    </row>
    <row r="9" spans="1:46" s="2" customFormat="1" ht="16.5" customHeight="1">
      <c r="A9" s="34"/>
      <c r="B9" s="35"/>
      <c r="C9" s="34"/>
      <c r="D9" s="34"/>
      <c r="E9" s="342" t="s">
        <v>2152</v>
      </c>
      <c r="F9" s="345"/>
      <c r="G9" s="345"/>
      <c r="H9" s="345"/>
      <c r="I9" s="34"/>
      <c r="J9" s="34"/>
      <c r="K9" s="34"/>
      <c r="L9" s="9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5"/>
      <c r="C10" s="34"/>
      <c r="D10" s="29" t="s">
        <v>155</v>
      </c>
      <c r="E10" s="34"/>
      <c r="F10" s="34"/>
      <c r="G10" s="34"/>
      <c r="H10" s="34"/>
      <c r="I10" s="34"/>
      <c r="J10" s="34"/>
      <c r="K10" s="34"/>
      <c r="L10" s="9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5"/>
      <c r="C11" s="34"/>
      <c r="D11" s="34"/>
      <c r="E11" s="299" t="s">
        <v>2153</v>
      </c>
      <c r="F11" s="345"/>
      <c r="G11" s="345"/>
      <c r="H11" s="345"/>
      <c r="I11" s="34"/>
      <c r="J11" s="34"/>
      <c r="K11" s="34"/>
      <c r="L11" s="9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9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5"/>
      <c r="C13" s="34"/>
      <c r="D13" s="29" t="s">
        <v>19</v>
      </c>
      <c r="E13" s="34"/>
      <c r="F13" s="27" t="s">
        <v>3</v>
      </c>
      <c r="G13" s="34"/>
      <c r="H13" s="34"/>
      <c r="I13" s="29" t="s">
        <v>20</v>
      </c>
      <c r="J13" s="27" t="s">
        <v>3</v>
      </c>
      <c r="K13" s="34"/>
      <c r="L13" s="9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21</v>
      </c>
      <c r="E14" s="34"/>
      <c r="F14" s="27" t="s">
        <v>22</v>
      </c>
      <c r="G14" s="34"/>
      <c r="H14" s="34"/>
      <c r="I14" s="29" t="s">
        <v>23</v>
      </c>
      <c r="J14" s="52" t="str">
        <f>'Rekapitulace stavby'!AN8</f>
        <v>26. 11. 2021</v>
      </c>
      <c r="K14" s="34"/>
      <c r="L14" s="9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9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5"/>
      <c r="C16" s="34"/>
      <c r="D16" s="29" t="s">
        <v>25</v>
      </c>
      <c r="E16" s="34"/>
      <c r="F16" s="34"/>
      <c r="G16" s="34"/>
      <c r="H16" s="34"/>
      <c r="I16" s="29" t="s">
        <v>26</v>
      </c>
      <c r="J16" s="27" t="s">
        <v>27</v>
      </c>
      <c r="K16" s="34"/>
      <c r="L16" s="9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7" t="s">
        <v>28</v>
      </c>
      <c r="F17" s="34"/>
      <c r="G17" s="34"/>
      <c r="H17" s="34"/>
      <c r="I17" s="29" t="s">
        <v>29</v>
      </c>
      <c r="J17" s="27" t="s">
        <v>30</v>
      </c>
      <c r="K17" s="34"/>
      <c r="L17" s="9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9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9" t="s">
        <v>31</v>
      </c>
      <c r="E19" s="34"/>
      <c r="F19" s="34"/>
      <c r="G19" s="34"/>
      <c r="H19" s="34"/>
      <c r="I19" s="29" t="s">
        <v>26</v>
      </c>
      <c r="J19" s="30" t="str">
        <f>'Rekapitulace stavby'!AN13</f>
        <v>Vyplň údaj</v>
      </c>
      <c r="K19" s="34"/>
      <c r="L19" s="9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346" t="str">
        <f>'Rekapitulace stavby'!E14</f>
        <v>Vyplň údaj</v>
      </c>
      <c r="F20" s="325"/>
      <c r="G20" s="325"/>
      <c r="H20" s="325"/>
      <c r="I20" s="29" t="s">
        <v>29</v>
      </c>
      <c r="J20" s="30" t="str">
        <f>'Rekapitulace stavby'!AN14</f>
        <v>Vyplň údaj</v>
      </c>
      <c r="K20" s="34"/>
      <c r="L20" s="9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9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9" t="s">
        <v>33</v>
      </c>
      <c r="E22" s="34"/>
      <c r="F22" s="34"/>
      <c r="G22" s="34"/>
      <c r="H22" s="34"/>
      <c r="I22" s="29" t="s">
        <v>26</v>
      </c>
      <c r="J22" s="27" t="s">
        <v>34</v>
      </c>
      <c r="K22" s="34"/>
      <c r="L22" s="9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7" t="s">
        <v>35</v>
      </c>
      <c r="F23" s="34"/>
      <c r="G23" s="34"/>
      <c r="H23" s="34"/>
      <c r="I23" s="29" t="s">
        <v>29</v>
      </c>
      <c r="J23" s="27" t="s">
        <v>36</v>
      </c>
      <c r="K23" s="34"/>
      <c r="L23" s="9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9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9" t="s">
        <v>38</v>
      </c>
      <c r="E25" s="34"/>
      <c r="F25" s="34"/>
      <c r="G25" s="34"/>
      <c r="H25" s="34"/>
      <c r="I25" s="29" t="s">
        <v>26</v>
      </c>
      <c r="J25" s="27" t="s">
        <v>3</v>
      </c>
      <c r="K25" s="34"/>
      <c r="L25" s="9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7" t="s">
        <v>39</v>
      </c>
      <c r="F26" s="34"/>
      <c r="G26" s="34"/>
      <c r="H26" s="34"/>
      <c r="I26" s="29" t="s">
        <v>29</v>
      </c>
      <c r="J26" s="27" t="s">
        <v>3</v>
      </c>
      <c r="K26" s="34"/>
      <c r="L26" s="9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9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9" t="s">
        <v>40</v>
      </c>
      <c r="E28" s="34"/>
      <c r="F28" s="34"/>
      <c r="G28" s="34"/>
      <c r="H28" s="34"/>
      <c r="I28" s="34"/>
      <c r="J28" s="34"/>
      <c r="K28" s="34"/>
      <c r="L28" s="9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98"/>
      <c r="B29" s="99"/>
      <c r="C29" s="98"/>
      <c r="D29" s="98"/>
      <c r="E29" s="330" t="s">
        <v>3</v>
      </c>
      <c r="F29" s="330"/>
      <c r="G29" s="330"/>
      <c r="H29" s="330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9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01" t="s">
        <v>42</v>
      </c>
      <c r="E32" s="34"/>
      <c r="F32" s="34"/>
      <c r="G32" s="34"/>
      <c r="H32" s="34"/>
      <c r="I32" s="34"/>
      <c r="J32" s="68">
        <f>ROUND(J90, 2)</f>
        <v>0</v>
      </c>
      <c r="K32" s="34"/>
      <c r="L32" s="9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34"/>
      <c r="F34" s="38" t="s">
        <v>44</v>
      </c>
      <c r="G34" s="34"/>
      <c r="H34" s="34"/>
      <c r="I34" s="38" t="s">
        <v>43</v>
      </c>
      <c r="J34" s="38" t="s">
        <v>45</v>
      </c>
      <c r="K34" s="34"/>
      <c r="L34" s="9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5"/>
      <c r="C35" s="34"/>
      <c r="D35" s="96" t="s">
        <v>46</v>
      </c>
      <c r="E35" s="29" t="s">
        <v>47</v>
      </c>
      <c r="F35" s="102">
        <f>ROUND((SUM(BE90:BE169)),  2)</f>
        <v>0</v>
      </c>
      <c r="G35" s="34"/>
      <c r="H35" s="34"/>
      <c r="I35" s="103">
        <v>0.21</v>
      </c>
      <c r="J35" s="102">
        <f>ROUND(((SUM(BE90:BE169))*I35),  2)</f>
        <v>0</v>
      </c>
      <c r="K35" s="34"/>
      <c r="L35" s="9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29" t="s">
        <v>48</v>
      </c>
      <c r="F36" s="102">
        <f>ROUND((SUM(BF90:BF169)),  2)</f>
        <v>0</v>
      </c>
      <c r="G36" s="34"/>
      <c r="H36" s="34"/>
      <c r="I36" s="103">
        <v>0.15</v>
      </c>
      <c r="J36" s="102">
        <f>ROUND(((SUM(BF90:BF169))*I36),  2)</f>
        <v>0</v>
      </c>
      <c r="K36" s="34"/>
      <c r="L36" s="9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49</v>
      </c>
      <c r="F37" s="102">
        <f>ROUND((SUM(BG90:BG169)),  2)</f>
        <v>0</v>
      </c>
      <c r="G37" s="34"/>
      <c r="H37" s="34"/>
      <c r="I37" s="103">
        <v>0.21</v>
      </c>
      <c r="J37" s="102">
        <f>0</f>
        <v>0</v>
      </c>
      <c r="K37" s="34"/>
      <c r="L37" s="9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5"/>
      <c r="C38" s="34"/>
      <c r="D38" s="34"/>
      <c r="E38" s="29" t="s">
        <v>50</v>
      </c>
      <c r="F38" s="102">
        <f>ROUND((SUM(BH90:BH169)),  2)</f>
        <v>0</v>
      </c>
      <c r="G38" s="34"/>
      <c r="H38" s="34"/>
      <c r="I38" s="103">
        <v>0.15</v>
      </c>
      <c r="J38" s="102">
        <f>0</f>
        <v>0</v>
      </c>
      <c r="K38" s="34"/>
      <c r="L38" s="9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9" t="s">
        <v>51</v>
      </c>
      <c r="F39" s="102">
        <f>ROUND((SUM(BI90:BI169)),  2)</f>
        <v>0</v>
      </c>
      <c r="G39" s="34"/>
      <c r="H39" s="34"/>
      <c r="I39" s="103">
        <v>0</v>
      </c>
      <c r="J39" s="102">
        <f>0</f>
        <v>0</v>
      </c>
      <c r="K39" s="34"/>
      <c r="L39" s="9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9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4"/>
      <c r="D41" s="105" t="s">
        <v>52</v>
      </c>
      <c r="E41" s="57"/>
      <c r="F41" s="57"/>
      <c r="G41" s="106" t="s">
        <v>53</v>
      </c>
      <c r="H41" s="107" t="s">
        <v>54</v>
      </c>
      <c r="I41" s="57"/>
      <c r="J41" s="108">
        <f>SUM(J32:J39)</f>
        <v>0</v>
      </c>
      <c r="K41" s="109"/>
      <c r="L41" s="9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9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9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159</v>
      </c>
      <c r="D47" s="34"/>
      <c r="E47" s="34"/>
      <c r="F47" s="34"/>
      <c r="G47" s="34"/>
      <c r="H47" s="34"/>
      <c r="I47" s="34"/>
      <c r="J47" s="34"/>
      <c r="K47" s="34"/>
      <c r="L47" s="9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9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17</v>
      </c>
      <c r="D49" s="34"/>
      <c r="E49" s="34"/>
      <c r="F49" s="34"/>
      <c r="G49" s="34"/>
      <c r="H49" s="34"/>
      <c r="I49" s="34"/>
      <c r="J49" s="34"/>
      <c r="K49" s="34"/>
      <c r="L49" s="9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42" t="str">
        <f>E7</f>
        <v>Průmyslová zóna IV - Šumperk</v>
      </c>
      <c r="F50" s="343"/>
      <c r="G50" s="343"/>
      <c r="H50" s="343"/>
      <c r="I50" s="34"/>
      <c r="J50" s="34"/>
      <c r="K50" s="34"/>
      <c r="L50" s="9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2"/>
      <c r="C51" s="29" t="s">
        <v>153</v>
      </c>
      <c r="L51" s="22"/>
    </row>
    <row r="52" spans="1:47" s="2" customFormat="1" ht="16.5" customHeight="1">
      <c r="A52" s="34"/>
      <c r="B52" s="35"/>
      <c r="C52" s="34"/>
      <c r="D52" s="34"/>
      <c r="E52" s="342" t="s">
        <v>2152</v>
      </c>
      <c r="F52" s="345"/>
      <c r="G52" s="345"/>
      <c r="H52" s="345"/>
      <c r="I52" s="34"/>
      <c r="J52" s="34"/>
      <c r="K52" s="34"/>
      <c r="L52" s="9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155</v>
      </c>
      <c r="D53" s="34"/>
      <c r="E53" s="34"/>
      <c r="F53" s="34"/>
      <c r="G53" s="34"/>
      <c r="H53" s="34"/>
      <c r="I53" s="34"/>
      <c r="J53" s="34"/>
      <c r="K53" s="34"/>
      <c r="L53" s="9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4"/>
      <c r="D54" s="34"/>
      <c r="E54" s="299" t="str">
        <f>E11</f>
        <v>SO 701 - Přeložka oplocení</v>
      </c>
      <c r="F54" s="345"/>
      <c r="G54" s="345"/>
      <c r="H54" s="345"/>
      <c r="I54" s="34"/>
      <c r="J54" s="34"/>
      <c r="K54" s="34"/>
      <c r="L54" s="9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4"/>
      <c r="D55" s="34"/>
      <c r="E55" s="34"/>
      <c r="F55" s="34"/>
      <c r="G55" s="34"/>
      <c r="H55" s="34"/>
      <c r="I55" s="34"/>
      <c r="J55" s="34"/>
      <c r="K55" s="34"/>
      <c r="L55" s="9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4"/>
      <c r="E56" s="34"/>
      <c r="F56" s="27" t="str">
        <f>F14</f>
        <v>k.ú.Šumperk</v>
      </c>
      <c r="G56" s="34"/>
      <c r="H56" s="34"/>
      <c r="I56" s="29" t="s">
        <v>23</v>
      </c>
      <c r="J56" s="52" t="str">
        <f>IF(J14="","",J14)</f>
        <v>26. 11. 2021</v>
      </c>
      <c r="K56" s="34"/>
      <c r="L56" s="9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9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4"/>
      <c r="E58" s="34"/>
      <c r="F58" s="27" t="str">
        <f>E17</f>
        <v>Město Šumperk</v>
      </c>
      <c r="G58" s="34"/>
      <c r="H58" s="34"/>
      <c r="I58" s="29" t="s">
        <v>33</v>
      </c>
      <c r="J58" s="32" t="str">
        <f>E23</f>
        <v>Cekr CZ s.r.o.</v>
      </c>
      <c r="K58" s="34"/>
      <c r="L58" s="9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5.7" customHeight="1">
      <c r="A59" s="34"/>
      <c r="B59" s="35"/>
      <c r="C59" s="29" t="s">
        <v>31</v>
      </c>
      <c r="D59" s="34"/>
      <c r="E59" s="34"/>
      <c r="F59" s="27" t="str">
        <f>IF(E20="","",E20)</f>
        <v>Vyplň údaj</v>
      </c>
      <c r="G59" s="34"/>
      <c r="H59" s="34"/>
      <c r="I59" s="29" t="s">
        <v>38</v>
      </c>
      <c r="J59" s="32" t="str">
        <f>E26</f>
        <v>Jan Zamykal, CS ÚRS 2021/II</v>
      </c>
      <c r="K59" s="34"/>
      <c r="L59" s="9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4"/>
      <c r="D60" s="34"/>
      <c r="E60" s="34"/>
      <c r="F60" s="34"/>
      <c r="G60" s="34"/>
      <c r="H60" s="34"/>
      <c r="I60" s="34"/>
      <c r="J60" s="34"/>
      <c r="K60" s="34"/>
      <c r="L60" s="9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10" t="s">
        <v>160</v>
      </c>
      <c r="D61" s="104"/>
      <c r="E61" s="104"/>
      <c r="F61" s="104"/>
      <c r="G61" s="104"/>
      <c r="H61" s="104"/>
      <c r="I61" s="104"/>
      <c r="J61" s="111" t="s">
        <v>161</v>
      </c>
      <c r="K61" s="104"/>
      <c r="L61" s="9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4"/>
      <c r="D62" s="34"/>
      <c r="E62" s="34"/>
      <c r="F62" s="34"/>
      <c r="G62" s="34"/>
      <c r="H62" s="34"/>
      <c r="I62" s="34"/>
      <c r="J62" s="34"/>
      <c r="K62" s="34"/>
      <c r="L62" s="9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12" t="s">
        <v>74</v>
      </c>
      <c r="D63" s="34"/>
      <c r="E63" s="34"/>
      <c r="F63" s="34"/>
      <c r="G63" s="34"/>
      <c r="H63" s="34"/>
      <c r="I63" s="34"/>
      <c r="J63" s="68">
        <f>J90</f>
        <v>0</v>
      </c>
      <c r="K63" s="34"/>
      <c r="L63" s="9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162</v>
      </c>
    </row>
    <row r="64" spans="1:47" s="9" customFormat="1" ht="24.95" customHeight="1">
      <c r="B64" s="113"/>
      <c r="D64" s="114" t="s">
        <v>163</v>
      </c>
      <c r="E64" s="115"/>
      <c r="F64" s="115"/>
      <c r="G64" s="115"/>
      <c r="H64" s="115"/>
      <c r="I64" s="115"/>
      <c r="J64" s="116">
        <f>J91</f>
        <v>0</v>
      </c>
      <c r="L64" s="113"/>
    </row>
    <row r="65" spans="1:31" s="10" customFormat="1" ht="19.899999999999999" customHeight="1">
      <c r="B65" s="117"/>
      <c r="D65" s="118" t="s">
        <v>795</v>
      </c>
      <c r="E65" s="119"/>
      <c r="F65" s="119"/>
      <c r="G65" s="119"/>
      <c r="H65" s="119"/>
      <c r="I65" s="119"/>
      <c r="J65" s="120">
        <f>J92</f>
        <v>0</v>
      </c>
      <c r="L65" s="117"/>
    </row>
    <row r="66" spans="1:31" s="10" customFormat="1" ht="19.899999999999999" customHeight="1">
      <c r="B66" s="117"/>
      <c r="D66" s="118" t="s">
        <v>171</v>
      </c>
      <c r="E66" s="119"/>
      <c r="F66" s="119"/>
      <c r="G66" s="119"/>
      <c r="H66" s="119"/>
      <c r="I66" s="119"/>
      <c r="J66" s="120">
        <f>J138</f>
        <v>0</v>
      </c>
      <c r="L66" s="117"/>
    </row>
    <row r="67" spans="1:31" s="10" customFormat="1" ht="19.899999999999999" customHeight="1">
      <c r="B67" s="117"/>
      <c r="D67" s="118" t="s">
        <v>172</v>
      </c>
      <c r="E67" s="119"/>
      <c r="F67" s="119"/>
      <c r="G67" s="119"/>
      <c r="H67" s="119"/>
      <c r="I67" s="119"/>
      <c r="J67" s="120">
        <f>J151</f>
        <v>0</v>
      </c>
      <c r="L67" s="117"/>
    </row>
    <row r="68" spans="1:31" s="10" customFormat="1" ht="19.899999999999999" customHeight="1">
      <c r="B68" s="117"/>
      <c r="D68" s="118" t="s">
        <v>173</v>
      </c>
      <c r="E68" s="119"/>
      <c r="F68" s="119"/>
      <c r="G68" s="119"/>
      <c r="H68" s="119"/>
      <c r="I68" s="119"/>
      <c r="J68" s="120">
        <f>J167</f>
        <v>0</v>
      </c>
      <c r="L68" s="117"/>
    </row>
    <row r="69" spans="1:31" s="2" customFormat="1" ht="21.75" customHeight="1">
      <c r="A69" s="34"/>
      <c r="B69" s="35"/>
      <c r="C69" s="34"/>
      <c r="D69" s="34"/>
      <c r="E69" s="34"/>
      <c r="F69" s="34"/>
      <c r="G69" s="34"/>
      <c r="H69" s="34"/>
      <c r="I69" s="34"/>
      <c r="J69" s="34"/>
      <c r="K69" s="34"/>
      <c r="L69" s="97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97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4" spans="1:31" s="2" customFormat="1" ht="6.95" customHeight="1">
      <c r="A74" s="34"/>
      <c r="B74" s="46"/>
      <c r="C74" s="47"/>
      <c r="D74" s="47"/>
      <c r="E74" s="47"/>
      <c r="F74" s="47"/>
      <c r="G74" s="47"/>
      <c r="H74" s="47"/>
      <c r="I74" s="47"/>
      <c r="J74" s="47"/>
      <c r="K74" s="47"/>
      <c r="L74" s="9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24.95" customHeight="1">
      <c r="A75" s="34"/>
      <c r="B75" s="35"/>
      <c r="C75" s="23" t="s">
        <v>174</v>
      </c>
      <c r="D75" s="34"/>
      <c r="E75" s="34"/>
      <c r="F75" s="34"/>
      <c r="G75" s="34"/>
      <c r="H75" s="34"/>
      <c r="I75" s="34"/>
      <c r="J75" s="34"/>
      <c r="K75" s="34"/>
      <c r="L75" s="9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9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17</v>
      </c>
      <c r="D77" s="34"/>
      <c r="E77" s="34"/>
      <c r="F77" s="34"/>
      <c r="G77" s="34"/>
      <c r="H77" s="34"/>
      <c r="I77" s="34"/>
      <c r="J77" s="34"/>
      <c r="K77" s="34"/>
      <c r="L77" s="9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4"/>
      <c r="D78" s="34"/>
      <c r="E78" s="342" t="str">
        <f>E7</f>
        <v>Průmyslová zóna IV - Šumperk</v>
      </c>
      <c r="F78" s="343"/>
      <c r="G78" s="343"/>
      <c r="H78" s="343"/>
      <c r="I78" s="34"/>
      <c r="J78" s="34"/>
      <c r="K78" s="34"/>
      <c r="L78" s="9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1" customFormat="1" ht="12" customHeight="1">
      <c r="B79" s="22"/>
      <c r="C79" s="29" t="s">
        <v>153</v>
      </c>
      <c r="L79" s="22"/>
    </row>
    <row r="80" spans="1:31" s="2" customFormat="1" ht="16.5" customHeight="1">
      <c r="A80" s="34"/>
      <c r="B80" s="35"/>
      <c r="C80" s="34"/>
      <c r="D80" s="34"/>
      <c r="E80" s="342" t="s">
        <v>2152</v>
      </c>
      <c r="F80" s="345"/>
      <c r="G80" s="345"/>
      <c r="H80" s="345"/>
      <c r="I80" s="34"/>
      <c r="J80" s="34"/>
      <c r="K80" s="34"/>
      <c r="L80" s="9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155</v>
      </c>
      <c r="D81" s="34"/>
      <c r="E81" s="34"/>
      <c r="F81" s="34"/>
      <c r="G81" s="34"/>
      <c r="H81" s="34"/>
      <c r="I81" s="34"/>
      <c r="J81" s="34"/>
      <c r="K81" s="34"/>
      <c r="L81" s="9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4"/>
      <c r="D82" s="34"/>
      <c r="E82" s="299" t="str">
        <f>E11</f>
        <v>SO 701 - Přeložka oplocení</v>
      </c>
      <c r="F82" s="345"/>
      <c r="G82" s="345"/>
      <c r="H82" s="345"/>
      <c r="I82" s="34"/>
      <c r="J82" s="34"/>
      <c r="K82" s="34"/>
      <c r="L82" s="9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9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21</v>
      </c>
      <c r="D84" s="34"/>
      <c r="E84" s="34"/>
      <c r="F84" s="27" t="str">
        <f>F14</f>
        <v>k.ú.Šumperk</v>
      </c>
      <c r="G84" s="34"/>
      <c r="H84" s="34"/>
      <c r="I84" s="29" t="s">
        <v>23</v>
      </c>
      <c r="J84" s="52" t="str">
        <f>IF(J14="","",J14)</f>
        <v>26. 11. 2021</v>
      </c>
      <c r="K84" s="34"/>
      <c r="L84" s="9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4"/>
      <c r="D85" s="34"/>
      <c r="E85" s="34"/>
      <c r="F85" s="34"/>
      <c r="G85" s="34"/>
      <c r="H85" s="34"/>
      <c r="I85" s="34"/>
      <c r="J85" s="34"/>
      <c r="K85" s="34"/>
      <c r="L85" s="9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5.2" customHeight="1">
      <c r="A86" s="34"/>
      <c r="B86" s="35"/>
      <c r="C86" s="29" t="s">
        <v>25</v>
      </c>
      <c r="D86" s="34"/>
      <c r="E86" s="34"/>
      <c r="F86" s="27" t="str">
        <f>E17</f>
        <v>Město Šumperk</v>
      </c>
      <c r="G86" s="34"/>
      <c r="H86" s="34"/>
      <c r="I86" s="29" t="s">
        <v>33</v>
      </c>
      <c r="J86" s="32" t="str">
        <f>E23</f>
        <v>Cekr CZ s.r.o.</v>
      </c>
      <c r="K86" s="34"/>
      <c r="L86" s="9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25.7" customHeight="1">
      <c r="A87" s="34"/>
      <c r="B87" s="35"/>
      <c r="C87" s="29" t="s">
        <v>31</v>
      </c>
      <c r="D87" s="34"/>
      <c r="E87" s="34"/>
      <c r="F87" s="27" t="str">
        <f>IF(E20="","",E20)</f>
        <v>Vyplň údaj</v>
      </c>
      <c r="G87" s="34"/>
      <c r="H87" s="34"/>
      <c r="I87" s="29" t="s">
        <v>38</v>
      </c>
      <c r="J87" s="32" t="str">
        <f>E26</f>
        <v>Jan Zamykal, CS ÚRS 2021/II</v>
      </c>
      <c r="K87" s="34"/>
      <c r="L87" s="97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97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21"/>
      <c r="B89" s="122"/>
      <c r="C89" s="123" t="s">
        <v>175</v>
      </c>
      <c r="D89" s="124" t="s">
        <v>61</v>
      </c>
      <c r="E89" s="124" t="s">
        <v>57</v>
      </c>
      <c r="F89" s="124" t="s">
        <v>58</v>
      </c>
      <c r="G89" s="124" t="s">
        <v>176</v>
      </c>
      <c r="H89" s="124" t="s">
        <v>177</v>
      </c>
      <c r="I89" s="124" t="s">
        <v>178</v>
      </c>
      <c r="J89" s="124" t="s">
        <v>161</v>
      </c>
      <c r="K89" s="125" t="s">
        <v>179</v>
      </c>
      <c r="L89" s="126"/>
      <c r="M89" s="59" t="s">
        <v>3</v>
      </c>
      <c r="N89" s="60" t="s">
        <v>46</v>
      </c>
      <c r="O89" s="60" t="s">
        <v>180</v>
      </c>
      <c r="P89" s="60" t="s">
        <v>181</v>
      </c>
      <c r="Q89" s="60" t="s">
        <v>182</v>
      </c>
      <c r="R89" s="60" t="s">
        <v>183</v>
      </c>
      <c r="S89" s="60" t="s">
        <v>184</v>
      </c>
      <c r="T89" s="61" t="s">
        <v>185</v>
      </c>
      <c r="U89" s="121"/>
      <c r="V89" s="121"/>
      <c r="W89" s="121"/>
      <c r="X89" s="121"/>
      <c r="Y89" s="121"/>
      <c r="Z89" s="121"/>
      <c r="AA89" s="121"/>
      <c r="AB89" s="121"/>
      <c r="AC89" s="121"/>
      <c r="AD89" s="121"/>
      <c r="AE89" s="121"/>
    </row>
    <row r="90" spans="1:65" s="2" customFormat="1" ht="22.9" customHeight="1">
      <c r="A90" s="34"/>
      <c r="B90" s="35"/>
      <c r="C90" s="66" t="s">
        <v>186</v>
      </c>
      <c r="D90" s="34"/>
      <c r="E90" s="34"/>
      <c r="F90" s="34"/>
      <c r="G90" s="34"/>
      <c r="H90" s="34"/>
      <c r="I90" s="34"/>
      <c r="J90" s="127">
        <f>BK90</f>
        <v>0</v>
      </c>
      <c r="K90" s="34"/>
      <c r="L90" s="35"/>
      <c r="M90" s="62"/>
      <c r="N90" s="53"/>
      <c r="O90" s="63"/>
      <c r="P90" s="128">
        <f>P91</f>
        <v>0</v>
      </c>
      <c r="Q90" s="63"/>
      <c r="R90" s="128">
        <f>R91</f>
        <v>2.1820019999999998</v>
      </c>
      <c r="S90" s="63"/>
      <c r="T90" s="129">
        <f>T91</f>
        <v>2.0295000000000001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9" t="s">
        <v>75</v>
      </c>
      <c r="AU90" s="19" t="s">
        <v>162</v>
      </c>
      <c r="BK90" s="130">
        <f>BK91</f>
        <v>0</v>
      </c>
    </row>
    <row r="91" spans="1:65" s="12" customFormat="1" ht="25.9" customHeight="1">
      <c r="B91" s="131"/>
      <c r="D91" s="132" t="s">
        <v>75</v>
      </c>
      <c r="E91" s="133" t="s">
        <v>187</v>
      </c>
      <c r="F91" s="133" t="s">
        <v>188</v>
      </c>
      <c r="I91" s="134"/>
      <c r="J91" s="135">
        <f>BK91</f>
        <v>0</v>
      </c>
      <c r="L91" s="131"/>
      <c r="M91" s="136"/>
      <c r="N91" s="137"/>
      <c r="O91" s="137"/>
      <c r="P91" s="138">
        <f>P92+P138+P151+P167</f>
        <v>0</v>
      </c>
      <c r="Q91" s="137"/>
      <c r="R91" s="138">
        <f>R92+R138+R151+R167</f>
        <v>2.1820019999999998</v>
      </c>
      <c r="S91" s="137"/>
      <c r="T91" s="139">
        <f>T92+T138+T151+T167</f>
        <v>2.0295000000000001</v>
      </c>
      <c r="AR91" s="132" t="s">
        <v>83</v>
      </c>
      <c r="AT91" s="140" t="s">
        <v>75</v>
      </c>
      <c r="AU91" s="140" t="s">
        <v>76</v>
      </c>
      <c r="AY91" s="132" t="s">
        <v>189</v>
      </c>
      <c r="BK91" s="141">
        <f>BK92+BK138+BK151+BK167</f>
        <v>0</v>
      </c>
    </row>
    <row r="92" spans="1:65" s="12" customFormat="1" ht="22.9" customHeight="1">
      <c r="B92" s="131"/>
      <c r="D92" s="132" t="s">
        <v>75</v>
      </c>
      <c r="E92" s="142" t="s">
        <v>93</v>
      </c>
      <c r="F92" s="142" t="s">
        <v>972</v>
      </c>
      <c r="I92" s="134"/>
      <c r="J92" s="143">
        <f>BK92</f>
        <v>0</v>
      </c>
      <c r="L92" s="131"/>
      <c r="M92" s="136"/>
      <c r="N92" s="137"/>
      <c r="O92" s="137"/>
      <c r="P92" s="138">
        <f>SUM(P93:P137)</f>
        <v>0</v>
      </c>
      <c r="Q92" s="137"/>
      <c r="R92" s="138">
        <f>SUM(R93:R137)</f>
        <v>2.1820019999999998</v>
      </c>
      <c r="S92" s="137"/>
      <c r="T92" s="139">
        <f>SUM(T93:T137)</f>
        <v>0</v>
      </c>
      <c r="AR92" s="132" t="s">
        <v>83</v>
      </c>
      <c r="AT92" s="140" t="s">
        <v>75</v>
      </c>
      <c r="AU92" s="140" t="s">
        <v>83</v>
      </c>
      <c r="AY92" s="132" t="s">
        <v>189</v>
      </c>
      <c r="BK92" s="141">
        <f>SUM(BK93:BK137)</f>
        <v>0</v>
      </c>
    </row>
    <row r="93" spans="1:65" s="2" customFormat="1" ht="24.2" customHeight="1">
      <c r="A93" s="34"/>
      <c r="B93" s="144"/>
      <c r="C93" s="145" t="s">
        <v>83</v>
      </c>
      <c r="D93" s="145" t="s">
        <v>191</v>
      </c>
      <c r="E93" s="146" t="s">
        <v>2154</v>
      </c>
      <c r="F93" s="147" t="s">
        <v>2155</v>
      </c>
      <c r="G93" s="148" t="s">
        <v>473</v>
      </c>
      <c r="H93" s="149">
        <v>12</v>
      </c>
      <c r="I93" s="150"/>
      <c r="J93" s="151">
        <f>ROUND(I93*H93,2)</f>
        <v>0</v>
      </c>
      <c r="K93" s="147" t="s">
        <v>195</v>
      </c>
      <c r="L93" s="35"/>
      <c r="M93" s="152" t="s">
        <v>3</v>
      </c>
      <c r="N93" s="153" t="s">
        <v>47</v>
      </c>
      <c r="O93" s="55"/>
      <c r="P93" s="154">
        <f>O93*H93</f>
        <v>0</v>
      </c>
      <c r="Q93" s="154">
        <v>0.17488999999999999</v>
      </c>
      <c r="R93" s="154">
        <f>Q93*H93</f>
        <v>2.0986799999999999</v>
      </c>
      <c r="S93" s="154">
        <v>0</v>
      </c>
      <c r="T93" s="155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56" t="s">
        <v>196</v>
      </c>
      <c r="AT93" s="156" t="s">
        <v>191</v>
      </c>
      <c r="AU93" s="156" t="s">
        <v>85</v>
      </c>
      <c r="AY93" s="19" t="s">
        <v>189</v>
      </c>
      <c r="BE93" s="157">
        <f>IF(N93="základní",J93,0)</f>
        <v>0</v>
      </c>
      <c r="BF93" s="157">
        <f>IF(N93="snížená",J93,0)</f>
        <v>0</v>
      </c>
      <c r="BG93" s="157">
        <f>IF(N93="zákl. přenesená",J93,0)</f>
        <v>0</v>
      </c>
      <c r="BH93" s="157">
        <f>IF(N93="sníž. přenesená",J93,0)</f>
        <v>0</v>
      </c>
      <c r="BI93" s="157">
        <f>IF(N93="nulová",J93,0)</f>
        <v>0</v>
      </c>
      <c r="BJ93" s="19" t="s">
        <v>83</v>
      </c>
      <c r="BK93" s="157">
        <f>ROUND(I93*H93,2)</f>
        <v>0</v>
      </c>
      <c r="BL93" s="19" t="s">
        <v>196</v>
      </c>
      <c r="BM93" s="156" t="s">
        <v>2156</v>
      </c>
    </row>
    <row r="94" spans="1:65" s="2" customFormat="1" ht="11.25">
      <c r="A94" s="34"/>
      <c r="B94" s="35"/>
      <c r="C94" s="34"/>
      <c r="D94" s="158" t="s">
        <v>198</v>
      </c>
      <c r="E94" s="34"/>
      <c r="F94" s="159" t="s">
        <v>2157</v>
      </c>
      <c r="G94" s="34"/>
      <c r="H94" s="34"/>
      <c r="I94" s="160"/>
      <c r="J94" s="34"/>
      <c r="K94" s="34"/>
      <c r="L94" s="35"/>
      <c r="M94" s="161"/>
      <c r="N94" s="162"/>
      <c r="O94" s="55"/>
      <c r="P94" s="55"/>
      <c r="Q94" s="55"/>
      <c r="R94" s="55"/>
      <c r="S94" s="55"/>
      <c r="T94" s="56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9" t="s">
        <v>198</v>
      </c>
      <c r="AU94" s="19" t="s">
        <v>85</v>
      </c>
    </row>
    <row r="95" spans="1:65" s="13" customFormat="1" ht="11.25">
      <c r="B95" s="163"/>
      <c r="D95" s="164" t="s">
        <v>200</v>
      </c>
      <c r="E95" s="165" t="s">
        <v>3</v>
      </c>
      <c r="F95" s="166" t="s">
        <v>2158</v>
      </c>
      <c r="H95" s="165" t="s">
        <v>3</v>
      </c>
      <c r="I95" s="167"/>
      <c r="L95" s="163"/>
      <c r="M95" s="168"/>
      <c r="N95" s="169"/>
      <c r="O95" s="169"/>
      <c r="P95" s="169"/>
      <c r="Q95" s="169"/>
      <c r="R95" s="169"/>
      <c r="S95" s="169"/>
      <c r="T95" s="170"/>
      <c r="AT95" s="165" t="s">
        <v>200</v>
      </c>
      <c r="AU95" s="165" t="s">
        <v>85</v>
      </c>
      <c r="AV95" s="13" t="s">
        <v>83</v>
      </c>
      <c r="AW95" s="13" t="s">
        <v>37</v>
      </c>
      <c r="AX95" s="13" t="s">
        <v>76</v>
      </c>
      <c r="AY95" s="165" t="s">
        <v>189</v>
      </c>
    </row>
    <row r="96" spans="1:65" s="13" customFormat="1" ht="11.25">
      <c r="B96" s="163"/>
      <c r="D96" s="164" t="s">
        <v>200</v>
      </c>
      <c r="E96" s="165" t="s">
        <v>3</v>
      </c>
      <c r="F96" s="166" t="s">
        <v>576</v>
      </c>
      <c r="H96" s="165" t="s">
        <v>3</v>
      </c>
      <c r="I96" s="167"/>
      <c r="L96" s="163"/>
      <c r="M96" s="168"/>
      <c r="N96" s="169"/>
      <c r="O96" s="169"/>
      <c r="P96" s="169"/>
      <c r="Q96" s="169"/>
      <c r="R96" s="169"/>
      <c r="S96" s="169"/>
      <c r="T96" s="170"/>
      <c r="AT96" s="165" t="s">
        <v>200</v>
      </c>
      <c r="AU96" s="165" t="s">
        <v>85</v>
      </c>
      <c r="AV96" s="13" t="s">
        <v>83</v>
      </c>
      <c r="AW96" s="13" t="s">
        <v>37</v>
      </c>
      <c r="AX96" s="13" t="s">
        <v>76</v>
      </c>
      <c r="AY96" s="165" t="s">
        <v>189</v>
      </c>
    </row>
    <row r="97" spans="1:65" s="14" customFormat="1" ht="11.25">
      <c r="B97" s="171"/>
      <c r="D97" s="164" t="s">
        <v>200</v>
      </c>
      <c r="E97" s="172" t="s">
        <v>3</v>
      </c>
      <c r="F97" s="173" t="s">
        <v>2159</v>
      </c>
      <c r="H97" s="174">
        <v>10</v>
      </c>
      <c r="I97" s="175"/>
      <c r="L97" s="171"/>
      <c r="M97" s="176"/>
      <c r="N97" s="177"/>
      <c r="O97" s="177"/>
      <c r="P97" s="177"/>
      <c r="Q97" s="177"/>
      <c r="R97" s="177"/>
      <c r="S97" s="177"/>
      <c r="T97" s="178"/>
      <c r="AT97" s="172" t="s">
        <v>200</v>
      </c>
      <c r="AU97" s="172" t="s">
        <v>85</v>
      </c>
      <c r="AV97" s="14" t="s">
        <v>85</v>
      </c>
      <c r="AW97" s="14" t="s">
        <v>37</v>
      </c>
      <c r="AX97" s="14" t="s">
        <v>76</v>
      </c>
      <c r="AY97" s="172" t="s">
        <v>189</v>
      </c>
    </row>
    <row r="98" spans="1:65" s="14" customFormat="1" ht="11.25">
      <c r="B98" s="171"/>
      <c r="D98" s="164" t="s">
        <v>200</v>
      </c>
      <c r="E98" s="172" t="s">
        <v>3</v>
      </c>
      <c r="F98" s="173" t="s">
        <v>2160</v>
      </c>
      <c r="H98" s="174">
        <v>2</v>
      </c>
      <c r="I98" s="175"/>
      <c r="L98" s="171"/>
      <c r="M98" s="176"/>
      <c r="N98" s="177"/>
      <c r="O98" s="177"/>
      <c r="P98" s="177"/>
      <c r="Q98" s="177"/>
      <c r="R98" s="177"/>
      <c r="S98" s="177"/>
      <c r="T98" s="178"/>
      <c r="AT98" s="172" t="s">
        <v>200</v>
      </c>
      <c r="AU98" s="172" t="s">
        <v>85</v>
      </c>
      <c r="AV98" s="14" t="s">
        <v>85</v>
      </c>
      <c r="AW98" s="14" t="s">
        <v>37</v>
      </c>
      <c r="AX98" s="14" t="s">
        <v>76</v>
      </c>
      <c r="AY98" s="172" t="s">
        <v>189</v>
      </c>
    </row>
    <row r="99" spans="1:65" s="15" customFormat="1" ht="11.25">
      <c r="B99" s="179"/>
      <c r="D99" s="164" t="s">
        <v>200</v>
      </c>
      <c r="E99" s="180" t="s">
        <v>3</v>
      </c>
      <c r="F99" s="181" t="s">
        <v>203</v>
      </c>
      <c r="H99" s="182">
        <v>12</v>
      </c>
      <c r="I99" s="183"/>
      <c r="L99" s="179"/>
      <c r="M99" s="184"/>
      <c r="N99" s="185"/>
      <c r="O99" s="185"/>
      <c r="P99" s="185"/>
      <c r="Q99" s="185"/>
      <c r="R99" s="185"/>
      <c r="S99" s="185"/>
      <c r="T99" s="186"/>
      <c r="AT99" s="180" t="s">
        <v>200</v>
      </c>
      <c r="AU99" s="180" t="s">
        <v>85</v>
      </c>
      <c r="AV99" s="15" t="s">
        <v>196</v>
      </c>
      <c r="AW99" s="15" t="s">
        <v>37</v>
      </c>
      <c r="AX99" s="15" t="s">
        <v>83</v>
      </c>
      <c r="AY99" s="180" t="s">
        <v>189</v>
      </c>
    </row>
    <row r="100" spans="1:65" s="2" customFormat="1" ht="16.5" customHeight="1">
      <c r="A100" s="34"/>
      <c r="B100" s="144"/>
      <c r="C100" s="187" t="s">
        <v>85</v>
      </c>
      <c r="D100" s="187" t="s">
        <v>235</v>
      </c>
      <c r="E100" s="188" t="s">
        <v>2161</v>
      </c>
      <c r="F100" s="189" t="s">
        <v>2162</v>
      </c>
      <c r="G100" s="190" t="s">
        <v>473</v>
      </c>
      <c r="H100" s="191">
        <v>10</v>
      </c>
      <c r="I100" s="192"/>
      <c r="J100" s="193">
        <f>ROUND(I100*H100,2)</f>
        <v>0</v>
      </c>
      <c r="K100" s="189" t="s">
        <v>195</v>
      </c>
      <c r="L100" s="194"/>
      <c r="M100" s="195" t="s">
        <v>3</v>
      </c>
      <c r="N100" s="196" t="s">
        <v>47</v>
      </c>
      <c r="O100" s="55"/>
      <c r="P100" s="154">
        <f>O100*H100</f>
        <v>0</v>
      </c>
      <c r="Q100" s="154">
        <v>3.5999999999999999E-3</v>
      </c>
      <c r="R100" s="154">
        <f>Q100*H100</f>
        <v>3.5999999999999997E-2</v>
      </c>
      <c r="S100" s="154">
        <v>0</v>
      </c>
      <c r="T100" s="155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56" t="s">
        <v>239</v>
      </c>
      <c r="AT100" s="156" t="s">
        <v>235</v>
      </c>
      <c r="AU100" s="156" t="s">
        <v>85</v>
      </c>
      <c r="AY100" s="19" t="s">
        <v>189</v>
      </c>
      <c r="BE100" s="157">
        <f>IF(N100="základní",J100,0)</f>
        <v>0</v>
      </c>
      <c r="BF100" s="157">
        <f>IF(N100="snížená",J100,0)</f>
        <v>0</v>
      </c>
      <c r="BG100" s="157">
        <f>IF(N100="zákl. přenesená",J100,0)</f>
        <v>0</v>
      </c>
      <c r="BH100" s="157">
        <f>IF(N100="sníž. přenesená",J100,0)</f>
        <v>0</v>
      </c>
      <c r="BI100" s="157">
        <f>IF(N100="nulová",J100,0)</f>
        <v>0</v>
      </c>
      <c r="BJ100" s="19" t="s">
        <v>83</v>
      </c>
      <c r="BK100" s="157">
        <f>ROUND(I100*H100,2)</f>
        <v>0</v>
      </c>
      <c r="BL100" s="19" t="s">
        <v>196</v>
      </c>
      <c r="BM100" s="156" t="s">
        <v>2163</v>
      </c>
    </row>
    <row r="101" spans="1:65" s="13" customFormat="1" ht="11.25">
      <c r="B101" s="163"/>
      <c r="D101" s="164" t="s">
        <v>200</v>
      </c>
      <c r="E101" s="165" t="s">
        <v>3</v>
      </c>
      <c r="F101" s="166" t="s">
        <v>2164</v>
      </c>
      <c r="H101" s="165" t="s">
        <v>3</v>
      </c>
      <c r="I101" s="167"/>
      <c r="L101" s="163"/>
      <c r="M101" s="168"/>
      <c r="N101" s="169"/>
      <c r="O101" s="169"/>
      <c r="P101" s="169"/>
      <c r="Q101" s="169"/>
      <c r="R101" s="169"/>
      <c r="S101" s="169"/>
      <c r="T101" s="170"/>
      <c r="AT101" s="165" t="s">
        <v>200</v>
      </c>
      <c r="AU101" s="165" t="s">
        <v>85</v>
      </c>
      <c r="AV101" s="13" t="s">
        <v>83</v>
      </c>
      <c r="AW101" s="13" t="s">
        <v>37</v>
      </c>
      <c r="AX101" s="13" t="s">
        <v>76</v>
      </c>
      <c r="AY101" s="165" t="s">
        <v>189</v>
      </c>
    </row>
    <row r="102" spans="1:65" s="14" customFormat="1" ht="11.25">
      <c r="B102" s="171"/>
      <c r="D102" s="164" t="s">
        <v>200</v>
      </c>
      <c r="E102" s="172" t="s">
        <v>3</v>
      </c>
      <c r="F102" s="173" t="s">
        <v>266</v>
      </c>
      <c r="H102" s="174">
        <v>10</v>
      </c>
      <c r="I102" s="175"/>
      <c r="L102" s="171"/>
      <c r="M102" s="176"/>
      <c r="N102" s="177"/>
      <c r="O102" s="177"/>
      <c r="P102" s="177"/>
      <c r="Q102" s="177"/>
      <c r="R102" s="177"/>
      <c r="S102" s="177"/>
      <c r="T102" s="178"/>
      <c r="AT102" s="172" t="s">
        <v>200</v>
      </c>
      <c r="AU102" s="172" t="s">
        <v>85</v>
      </c>
      <c r="AV102" s="14" t="s">
        <v>85</v>
      </c>
      <c r="AW102" s="14" t="s">
        <v>37</v>
      </c>
      <c r="AX102" s="14" t="s">
        <v>76</v>
      </c>
      <c r="AY102" s="172" t="s">
        <v>189</v>
      </c>
    </row>
    <row r="103" spans="1:65" s="15" customFormat="1" ht="11.25">
      <c r="B103" s="179"/>
      <c r="D103" s="164" t="s">
        <v>200</v>
      </c>
      <c r="E103" s="180" t="s">
        <v>3</v>
      </c>
      <c r="F103" s="181" t="s">
        <v>203</v>
      </c>
      <c r="H103" s="182">
        <v>10</v>
      </c>
      <c r="I103" s="183"/>
      <c r="L103" s="179"/>
      <c r="M103" s="184"/>
      <c r="N103" s="185"/>
      <c r="O103" s="185"/>
      <c r="P103" s="185"/>
      <c r="Q103" s="185"/>
      <c r="R103" s="185"/>
      <c r="S103" s="185"/>
      <c r="T103" s="186"/>
      <c r="AT103" s="180" t="s">
        <v>200</v>
      </c>
      <c r="AU103" s="180" t="s">
        <v>85</v>
      </c>
      <c r="AV103" s="15" t="s">
        <v>196</v>
      </c>
      <c r="AW103" s="15" t="s">
        <v>37</v>
      </c>
      <c r="AX103" s="15" t="s">
        <v>83</v>
      </c>
      <c r="AY103" s="180" t="s">
        <v>189</v>
      </c>
    </row>
    <row r="104" spans="1:65" s="2" customFormat="1" ht="16.5" customHeight="1">
      <c r="A104" s="34"/>
      <c r="B104" s="144"/>
      <c r="C104" s="187" t="s">
        <v>93</v>
      </c>
      <c r="D104" s="187" t="s">
        <v>235</v>
      </c>
      <c r="E104" s="188" t="s">
        <v>2165</v>
      </c>
      <c r="F104" s="189" t="s">
        <v>2166</v>
      </c>
      <c r="G104" s="190" t="s">
        <v>473</v>
      </c>
      <c r="H104" s="191">
        <v>2</v>
      </c>
      <c r="I104" s="192"/>
      <c r="J104" s="193">
        <f>ROUND(I104*H104,2)</f>
        <v>0</v>
      </c>
      <c r="K104" s="189" t="s">
        <v>195</v>
      </c>
      <c r="L104" s="194"/>
      <c r="M104" s="195" t="s">
        <v>3</v>
      </c>
      <c r="N104" s="196" t="s">
        <v>47</v>
      </c>
      <c r="O104" s="55"/>
      <c r="P104" s="154">
        <f>O104*H104</f>
        <v>0</v>
      </c>
      <c r="Q104" s="154">
        <v>2.7000000000000001E-3</v>
      </c>
      <c r="R104" s="154">
        <f>Q104*H104</f>
        <v>5.4000000000000003E-3</v>
      </c>
      <c r="S104" s="154">
        <v>0</v>
      </c>
      <c r="T104" s="155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56" t="s">
        <v>239</v>
      </c>
      <c r="AT104" s="156" t="s">
        <v>235</v>
      </c>
      <c r="AU104" s="156" t="s">
        <v>85</v>
      </c>
      <c r="AY104" s="19" t="s">
        <v>189</v>
      </c>
      <c r="BE104" s="157">
        <f>IF(N104="základní",J104,0)</f>
        <v>0</v>
      </c>
      <c r="BF104" s="157">
        <f>IF(N104="snížená",J104,0)</f>
        <v>0</v>
      </c>
      <c r="BG104" s="157">
        <f>IF(N104="zákl. přenesená",J104,0)</f>
        <v>0</v>
      </c>
      <c r="BH104" s="157">
        <f>IF(N104="sníž. přenesená",J104,0)</f>
        <v>0</v>
      </c>
      <c r="BI104" s="157">
        <f>IF(N104="nulová",J104,0)</f>
        <v>0</v>
      </c>
      <c r="BJ104" s="19" t="s">
        <v>83</v>
      </c>
      <c r="BK104" s="157">
        <f>ROUND(I104*H104,2)</f>
        <v>0</v>
      </c>
      <c r="BL104" s="19" t="s">
        <v>196</v>
      </c>
      <c r="BM104" s="156" t="s">
        <v>2167</v>
      </c>
    </row>
    <row r="105" spans="1:65" s="13" customFormat="1" ht="11.25">
      <c r="B105" s="163"/>
      <c r="D105" s="164" t="s">
        <v>200</v>
      </c>
      <c r="E105" s="165" t="s">
        <v>3</v>
      </c>
      <c r="F105" s="166" t="s">
        <v>2168</v>
      </c>
      <c r="H105" s="165" t="s">
        <v>3</v>
      </c>
      <c r="I105" s="167"/>
      <c r="L105" s="163"/>
      <c r="M105" s="168"/>
      <c r="N105" s="169"/>
      <c r="O105" s="169"/>
      <c r="P105" s="169"/>
      <c r="Q105" s="169"/>
      <c r="R105" s="169"/>
      <c r="S105" s="169"/>
      <c r="T105" s="170"/>
      <c r="AT105" s="165" t="s">
        <v>200</v>
      </c>
      <c r="AU105" s="165" t="s">
        <v>85</v>
      </c>
      <c r="AV105" s="13" t="s">
        <v>83</v>
      </c>
      <c r="AW105" s="13" t="s">
        <v>37</v>
      </c>
      <c r="AX105" s="13" t="s">
        <v>76</v>
      </c>
      <c r="AY105" s="165" t="s">
        <v>189</v>
      </c>
    </row>
    <row r="106" spans="1:65" s="14" customFormat="1" ht="11.25">
      <c r="B106" s="171"/>
      <c r="D106" s="164" t="s">
        <v>200</v>
      </c>
      <c r="E106" s="172" t="s">
        <v>3</v>
      </c>
      <c r="F106" s="173" t="s">
        <v>85</v>
      </c>
      <c r="H106" s="174">
        <v>2</v>
      </c>
      <c r="I106" s="175"/>
      <c r="L106" s="171"/>
      <c r="M106" s="176"/>
      <c r="N106" s="177"/>
      <c r="O106" s="177"/>
      <c r="P106" s="177"/>
      <c r="Q106" s="177"/>
      <c r="R106" s="177"/>
      <c r="S106" s="177"/>
      <c r="T106" s="178"/>
      <c r="AT106" s="172" t="s">
        <v>200</v>
      </c>
      <c r="AU106" s="172" t="s">
        <v>85</v>
      </c>
      <c r="AV106" s="14" t="s">
        <v>85</v>
      </c>
      <c r="AW106" s="14" t="s">
        <v>37</v>
      </c>
      <c r="AX106" s="14" t="s">
        <v>76</v>
      </c>
      <c r="AY106" s="172" t="s">
        <v>189</v>
      </c>
    </row>
    <row r="107" spans="1:65" s="15" customFormat="1" ht="11.25">
      <c r="B107" s="179"/>
      <c r="D107" s="164" t="s">
        <v>200</v>
      </c>
      <c r="E107" s="180" t="s">
        <v>3</v>
      </c>
      <c r="F107" s="181" t="s">
        <v>203</v>
      </c>
      <c r="H107" s="182">
        <v>2</v>
      </c>
      <c r="I107" s="183"/>
      <c r="L107" s="179"/>
      <c r="M107" s="184"/>
      <c r="N107" s="185"/>
      <c r="O107" s="185"/>
      <c r="P107" s="185"/>
      <c r="Q107" s="185"/>
      <c r="R107" s="185"/>
      <c r="S107" s="185"/>
      <c r="T107" s="186"/>
      <c r="AT107" s="180" t="s">
        <v>200</v>
      </c>
      <c r="AU107" s="180" t="s">
        <v>85</v>
      </c>
      <c r="AV107" s="15" t="s">
        <v>196</v>
      </c>
      <c r="AW107" s="15" t="s">
        <v>37</v>
      </c>
      <c r="AX107" s="15" t="s">
        <v>83</v>
      </c>
      <c r="AY107" s="180" t="s">
        <v>189</v>
      </c>
    </row>
    <row r="108" spans="1:65" s="2" customFormat="1" ht="16.5" customHeight="1">
      <c r="A108" s="34"/>
      <c r="B108" s="144"/>
      <c r="C108" s="145" t="s">
        <v>196</v>
      </c>
      <c r="D108" s="145" t="s">
        <v>191</v>
      </c>
      <c r="E108" s="146" t="s">
        <v>2169</v>
      </c>
      <c r="F108" s="147" t="s">
        <v>2170</v>
      </c>
      <c r="G108" s="148" t="s">
        <v>194</v>
      </c>
      <c r="H108" s="149">
        <v>25</v>
      </c>
      <c r="I108" s="150"/>
      <c r="J108" s="151">
        <f>ROUND(I108*H108,2)</f>
        <v>0</v>
      </c>
      <c r="K108" s="147" t="s">
        <v>195</v>
      </c>
      <c r="L108" s="35"/>
      <c r="M108" s="152" t="s">
        <v>3</v>
      </c>
      <c r="N108" s="153" t="s">
        <v>47</v>
      </c>
      <c r="O108" s="55"/>
      <c r="P108" s="154">
        <f>O108*H108</f>
        <v>0</v>
      </c>
      <c r="Q108" s="154">
        <v>0</v>
      </c>
      <c r="R108" s="154">
        <f>Q108*H108</f>
        <v>0</v>
      </c>
      <c r="S108" s="154">
        <v>0</v>
      </c>
      <c r="T108" s="155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56" t="s">
        <v>196</v>
      </c>
      <c r="AT108" s="156" t="s">
        <v>191</v>
      </c>
      <c r="AU108" s="156" t="s">
        <v>85</v>
      </c>
      <c r="AY108" s="19" t="s">
        <v>189</v>
      </c>
      <c r="BE108" s="157">
        <f>IF(N108="základní",J108,0)</f>
        <v>0</v>
      </c>
      <c r="BF108" s="157">
        <f>IF(N108="snížená",J108,0)</f>
        <v>0</v>
      </c>
      <c r="BG108" s="157">
        <f>IF(N108="zákl. přenesená",J108,0)</f>
        <v>0</v>
      </c>
      <c r="BH108" s="157">
        <f>IF(N108="sníž. přenesená",J108,0)</f>
        <v>0</v>
      </c>
      <c r="BI108" s="157">
        <f>IF(N108="nulová",J108,0)</f>
        <v>0</v>
      </c>
      <c r="BJ108" s="19" t="s">
        <v>83</v>
      </c>
      <c r="BK108" s="157">
        <f>ROUND(I108*H108,2)</f>
        <v>0</v>
      </c>
      <c r="BL108" s="19" t="s">
        <v>196</v>
      </c>
      <c r="BM108" s="156" t="s">
        <v>2171</v>
      </c>
    </row>
    <row r="109" spans="1:65" s="2" customFormat="1" ht="11.25">
      <c r="A109" s="34"/>
      <c r="B109" s="35"/>
      <c r="C109" s="34"/>
      <c r="D109" s="158" t="s">
        <v>198</v>
      </c>
      <c r="E109" s="34"/>
      <c r="F109" s="159" t="s">
        <v>2172</v>
      </c>
      <c r="G109" s="34"/>
      <c r="H109" s="34"/>
      <c r="I109" s="160"/>
      <c r="J109" s="34"/>
      <c r="K109" s="34"/>
      <c r="L109" s="35"/>
      <c r="M109" s="161"/>
      <c r="N109" s="162"/>
      <c r="O109" s="55"/>
      <c r="P109" s="55"/>
      <c r="Q109" s="55"/>
      <c r="R109" s="55"/>
      <c r="S109" s="55"/>
      <c r="T109" s="56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9" t="s">
        <v>198</v>
      </c>
      <c r="AU109" s="19" t="s">
        <v>85</v>
      </c>
    </row>
    <row r="110" spans="1:65" s="13" customFormat="1" ht="11.25">
      <c r="B110" s="163"/>
      <c r="D110" s="164" t="s">
        <v>200</v>
      </c>
      <c r="E110" s="165" t="s">
        <v>3</v>
      </c>
      <c r="F110" s="166" t="s">
        <v>2158</v>
      </c>
      <c r="H110" s="165" t="s">
        <v>3</v>
      </c>
      <c r="I110" s="167"/>
      <c r="L110" s="163"/>
      <c r="M110" s="168"/>
      <c r="N110" s="169"/>
      <c r="O110" s="169"/>
      <c r="P110" s="169"/>
      <c r="Q110" s="169"/>
      <c r="R110" s="169"/>
      <c r="S110" s="169"/>
      <c r="T110" s="170"/>
      <c r="AT110" s="165" t="s">
        <v>200</v>
      </c>
      <c r="AU110" s="165" t="s">
        <v>85</v>
      </c>
      <c r="AV110" s="13" t="s">
        <v>83</v>
      </c>
      <c r="AW110" s="13" t="s">
        <v>37</v>
      </c>
      <c r="AX110" s="13" t="s">
        <v>76</v>
      </c>
      <c r="AY110" s="165" t="s">
        <v>189</v>
      </c>
    </row>
    <row r="111" spans="1:65" s="13" customFormat="1" ht="11.25">
      <c r="B111" s="163"/>
      <c r="D111" s="164" t="s">
        <v>200</v>
      </c>
      <c r="E111" s="165" t="s">
        <v>3</v>
      </c>
      <c r="F111" s="166" t="s">
        <v>576</v>
      </c>
      <c r="H111" s="165" t="s">
        <v>3</v>
      </c>
      <c r="I111" s="167"/>
      <c r="L111" s="163"/>
      <c r="M111" s="168"/>
      <c r="N111" s="169"/>
      <c r="O111" s="169"/>
      <c r="P111" s="169"/>
      <c r="Q111" s="169"/>
      <c r="R111" s="169"/>
      <c r="S111" s="169"/>
      <c r="T111" s="170"/>
      <c r="AT111" s="165" t="s">
        <v>200</v>
      </c>
      <c r="AU111" s="165" t="s">
        <v>85</v>
      </c>
      <c r="AV111" s="13" t="s">
        <v>83</v>
      </c>
      <c r="AW111" s="13" t="s">
        <v>37</v>
      </c>
      <c r="AX111" s="13" t="s">
        <v>76</v>
      </c>
      <c r="AY111" s="165" t="s">
        <v>189</v>
      </c>
    </row>
    <row r="112" spans="1:65" s="14" customFormat="1" ht="11.25">
      <c r="B112" s="171"/>
      <c r="D112" s="164" t="s">
        <v>200</v>
      </c>
      <c r="E112" s="172" t="s">
        <v>3</v>
      </c>
      <c r="F112" s="173" t="s">
        <v>2173</v>
      </c>
      <c r="H112" s="174">
        <v>25</v>
      </c>
      <c r="I112" s="175"/>
      <c r="L112" s="171"/>
      <c r="M112" s="176"/>
      <c r="N112" s="177"/>
      <c r="O112" s="177"/>
      <c r="P112" s="177"/>
      <c r="Q112" s="177"/>
      <c r="R112" s="177"/>
      <c r="S112" s="177"/>
      <c r="T112" s="178"/>
      <c r="AT112" s="172" t="s">
        <v>200</v>
      </c>
      <c r="AU112" s="172" t="s">
        <v>85</v>
      </c>
      <c r="AV112" s="14" t="s">
        <v>85</v>
      </c>
      <c r="AW112" s="14" t="s">
        <v>37</v>
      </c>
      <c r="AX112" s="14" t="s">
        <v>76</v>
      </c>
      <c r="AY112" s="172" t="s">
        <v>189</v>
      </c>
    </row>
    <row r="113" spans="1:65" s="15" customFormat="1" ht="11.25">
      <c r="B113" s="179"/>
      <c r="D113" s="164" t="s">
        <v>200</v>
      </c>
      <c r="E113" s="180" t="s">
        <v>3</v>
      </c>
      <c r="F113" s="181" t="s">
        <v>203</v>
      </c>
      <c r="H113" s="182">
        <v>25</v>
      </c>
      <c r="I113" s="183"/>
      <c r="L113" s="179"/>
      <c r="M113" s="184"/>
      <c r="N113" s="185"/>
      <c r="O113" s="185"/>
      <c r="P113" s="185"/>
      <c r="Q113" s="185"/>
      <c r="R113" s="185"/>
      <c r="S113" s="185"/>
      <c r="T113" s="186"/>
      <c r="AT113" s="180" t="s">
        <v>200</v>
      </c>
      <c r="AU113" s="180" t="s">
        <v>85</v>
      </c>
      <c r="AV113" s="15" t="s">
        <v>196</v>
      </c>
      <c r="AW113" s="15" t="s">
        <v>37</v>
      </c>
      <c r="AX113" s="15" t="s">
        <v>83</v>
      </c>
      <c r="AY113" s="180" t="s">
        <v>189</v>
      </c>
    </row>
    <row r="114" spans="1:65" s="2" customFormat="1" ht="16.5" customHeight="1">
      <c r="A114" s="34"/>
      <c r="B114" s="144"/>
      <c r="C114" s="187" t="s">
        <v>226</v>
      </c>
      <c r="D114" s="187" t="s">
        <v>235</v>
      </c>
      <c r="E114" s="188" t="s">
        <v>2174</v>
      </c>
      <c r="F114" s="189" t="s">
        <v>2175</v>
      </c>
      <c r="G114" s="190" t="s">
        <v>194</v>
      </c>
      <c r="H114" s="191">
        <v>25.5</v>
      </c>
      <c r="I114" s="192"/>
      <c r="J114" s="193">
        <f>ROUND(I114*H114,2)</f>
        <v>0</v>
      </c>
      <c r="K114" s="189" t="s">
        <v>195</v>
      </c>
      <c r="L114" s="194"/>
      <c r="M114" s="195" t="s">
        <v>3</v>
      </c>
      <c r="N114" s="196" t="s">
        <v>47</v>
      </c>
      <c r="O114" s="55"/>
      <c r="P114" s="154">
        <f>O114*H114</f>
        <v>0</v>
      </c>
      <c r="Q114" s="154">
        <v>1.5E-3</v>
      </c>
      <c r="R114" s="154">
        <f>Q114*H114</f>
        <v>3.8249999999999999E-2</v>
      </c>
      <c r="S114" s="154">
        <v>0</v>
      </c>
      <c r="T114" s="155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56" t="s">
        <v>239</v>
      </c>
      <c r="AT114" s="156" t="s">
        <v>235</v>
      </c>
      <c r="AU114" s="156" t="s">
        <v>85</v>
      </c>
      <c r="AY114" s="19" t="s">
        <v>189</v>
      </c>
      <c r="BE114" s="157">
        <f>IF(N114="základní",J114,0)</f>
        <v>0</v>
      </c>
      <c r="BF114" s="157">
        <f>IF(N114="snížená",J114,0)</f>
        <v>0</v>
      </c>
      <c r="BG114" s="157">
        <f>IF(N114="zákl. přenesená",J114,0)</f>
        <v>0</v>
      </c>
      <c r="BH114" s="157">
        <f>IF(N114="sníž. přenesená",J114,0)</f>
        <v>0</v>
      </c>
      <c r="BI114" s="157">
        <f>IF(N114="nulová",J114,0)</f>
        <v>0</v>
      </c>
      <c r="BJ114" s="19" t="s">
        <v>83</v>
      </c>
      <c r="BK114" s="157">
        <f>ROUND(I114*H114,2)</f>
        <v>0</v>
      </c>
      <c r="BL114" s="19" t="s">
        <v>196</v>
      </c>
      <c r="BM114" s="156" t="s">
        <v>2176</v>
      </c>
    </row>
    <row r="115" spans="1:65" s="13" customFormat="1" ht="11.25">
      <c r="B115" s="163"/>
      <c r="D115" s="164" t="s">
        <v>200</v>
      </c>
      <c r="E115" s="165" t="s">
        <v>3</v>
      </c>
      <c r="F115" s="166" t="s">
        <v>2177</v>
      </c>
      <c r="H115" s="165" t="s">
        <v>3</v>
      </c>
      <c r="I115" s="167"/>
      <c r="L115" s="163"/>
      <c r="M115" s="168"/>
      <c r="N115" s="169"/>
      <c r="O115" s="169"/>
      <c r="P115" s="169"/>
      <c r="Q115" s="169"/>
      <c r="R115" s="169"/>
      <c r="S115" s="169"/>
      <c r="T115" s="170"/>
      <c r="AT115" s="165" t="s">
        <v>200</v>
      </c>
      <c r="AU115" s="165" t="s">
        <v>85</v>
      </c>
      <c r="AV115" s="13" t="s">
        <v>83</v>
      </c>
      <c r="AW115" s="13" t="s">
        <v>37</v>
      </c>
      <c r="AX115" s="13" t="s">
        <v>76</v>
      </c>
      <c r="AY115" s="165" t="s">
        <v>189</v>
      </c>
    </row>
    <row r="116" spans="1:65" s="14" customFormat="1" ht="11.25">
      <c r="B116" s="171"/>
      <c r="D116" s="164" t="s">
        <v>200</v>
      </c>
      <c r="E116" s="172" t="s">
        <v>3</v>
      </c>
      <c r="F116" s="173" t="s">
        <v>2178</v>
      </c>
      <c r="H116" s="174">
        <v>25.5</v>
      </c>
      <c r="I116" s="175"/>
      <c r="L116" s="171"/>
      <c r="M116" s="176"/>
      <c r="N116" s="177"/>
      <c r="O116" s="177"/>
      <c r="P116" s="177"/>
      <c r="Q116" s="177"/>
      <c r="R116" s="177"/>
      <c r="S116" s="177"/>
      <c r="T116" s="178"/>
      <c r="AT116" s="172" t="s">
        <v>200</v>
      </c>
      <c r="AU116" s="172" t="s">
        <v>85</v>
      </c>
      <c r="AV116" s="14" t="s">
        <v>85</v>
      </c>
      <c r="AW116" s="14" t="s">
        <v>37</v>
      </c>
      <c r="AX116" s="14" t="s">
        <v>76</v>
      </c>
      <c r="AY116" s="172" t="s">
        <v>189</v>
      </c>
    </row>
    <row r="117" spans="1:65" s="15" customFormat="1" ht="11.25">
      <c r="B117" s="179"/>
      <c r="D117" s="164" t="s">
        <v>200</v>
      </c>
      <c r="E117" s="180" t="s">
        <v>3</v>
      </c>
      <c r="F117" s="181" t="s">
        <v>203</v>
      </c>
      <c r="H117" s="182">
        <v>25.5</v>
      </c>
      <c r="I117" s="183"/>
      <c r="L117" s="179"/>
      <c r="M117" s="184"/>
      <c r="N117" s="185"/>
      <c r="O117" s="185"/>
      <c r="P117" s="185"/>
      <c r="Q117" s="185"/>
      <c r="R117" s="185"/>
      <c r="S117" s="185"/>
      <c r="T117" s="186"/>
      <c r="AT117" s="180" t="s">
        <v>200</v>
      </c>
      <c r="AU117" s="180" t="s">
        <v>85</v>
      </c>
      <c r="AV117" s="15" t="s">
        <v>196</v>
      </c>
      <c r="AW117" s="15" t="s">
        <v>37</v>
      </c>
      <c r="AX117" s="15" t="s">
        <v>83</v>
      </c>
      <c r="AY117" s="180" t="s">
        <v>189</v>
      </c>
    </row>
    <row r="118" spans="1:65" s="2" customFormat="1" ht="16.5" customHeight="1">
      <c r="A118" s="34"/>
      <c r="B118" s="144"/>
      <c r="C118" s="145" t="s">
        <v>234</v>
      </c>
      <c r="D118" s="145" t="s">
        <v>191</v>
      </c>
      <c r="E118" s="146" t="s">
        <v>2179</v>
      </c>
      <c r="F118" s="147" t="s">
        <v>2180</v>
      </c>
      <c r="G118" s="148" t="s">
        <v>194</v>
      </c>
      <c r="H118" s="149">
        <v>75</v>
      </c>
      <c r="I118" s="150"/>
      <c r="J118" s="151">
        <f>ROUND(I118*H118,2)</f>
        <v>0</v>
      </c>
      <c r="K118" s="147" t="s">
        <v>195</v>
      </c>
      <c r="L118" s="35"/>
      <c r="M118" s="152" t="s">
        <v>3</v>
      </c>
      <c r="N118" s="153" t="s">
        <v>47</v>
      </c>
      <c r="O118" s="55"/>
      <c r="P118" s="154">
        <f>O118*H118</f>
        <v>0</v>
      </c>
      <c r="Q118" s="154">
        <v>0</v>
      </c>
      <c r="R118" s="154">
        <f>Q118*H118</f>
        <v>0</v>
      </c>
      <c r="S118" s="154">
        <v>0</v>
      </c>
      <c r="T118" s="155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56" t="s">
        <v>196</v>
      </c>
      <c r="AT118" s="156" t="s">
        <v>191</v>
      </c>
      <c r="AU118" s="156" t="s">
        <v>85</v>
      </c>
      <c r="AY118" s="19" t="s">
        <v>189</v>
      </c>
      <c r="BE118" s="157">
        <f>IF(N118="základní",J118,0)</f>
        <v>0</v>
      </c>
      <c r="BF118" s="157">
        <f>IF(N118="snížená",J118,0)</f>
        <v>0</v>
      </c>
      <c r="BG118" s="157">
        <f>IF(N118="zákl. přenesená",J118,0)</f>
        <v>0</v>
      </c>
      <c r="BH118" s="157">
        <f>IF(N118="sníž. přenesená",J118,0)</f>
        <v>0</v>
      </c>
      <c r="BI118" s="157">
        <f>IF(N118="nulová",J118,0)</f>
        <v>0</v>
      </c>
      <c r="BJ118" s="19" t="s">
        <v>83</v>
      </c>
      <c r="BK118" s="157">
        <f>ROUND(I118*H118,2)</f>
        <v>0</v>
      </c>
      <c r="BL118" s="19" t="s">
        <v>196</v>
      </c>
      <c r="BM118" s="156" t="s">
        <v>2181</v>
      </c>
    </row>
    <row r="119" spans="1:65" s="2" customFormat="1" ht="11.25">
      <c r="A119" s="34"/>
      <c r="B119" s="35"/>
      <c r="C119" s="34"/>
      <c r="D119" s="158" t="s">
        <v>198</v>
      </c>
      <c r="E119" s="34"/>
      <c r="F119" s="159" t="s">
        <v>2182</v>
      </c>
      <c r="G119" s="34"/>
      <c r="H119" s="34"/>
      <c r="I119" s="160"/>
      <c r="J119" s="34"/>
      <c r="K119" s="34"/>
      <c r="L119" s="35"/>
      <c r="M119" s="161"/>
      <c r="N119" s="162"/>
      <c r="O119" s="55"/>
      <c r="P119" s="55"/>
      <c r="Q119" s="55"/>
      <c r="R119" s="55"/>
      <c r="S119" s="55"/>
      <c r="T119" s="5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9" t="s">
        <v>198</v>
      </c>
      <c r="AU119" s="19" t="s">
        <v>85</v>
      </c>
    </row>
    <row r="120" spans="1:65" s="13" customFormat="1" ht="11.25">
      <c r="B120" s="163"/>
      <c r="D120" s="164" t="s">
        <v>200</v>
      </c>
      <c r="E120" s="165" t="s">
        <v>3</v>
      </c>
      <c r="F120" s="166" t="s">
        <v>2158</v>
      </c>
      <c r="H120" s="165" t="s">
        <v>3</v>
      </c>
      <c r="I120" s="167"/>
      <c r="L120" s="163"/>
      <c r="M120" s="168"/>
      <c r="N120" s="169"/>
      <c r="O120" s="169"/>
      <c r="P120" s="169"/>
      <c r="Q120" s="169"/>
      <c r="R120" s="169"/>
      <c r="S120" s="169"/>
      <c r="T120" s="170"/>
      <c r="AT120" s="165" t="s">
        <v>200</v>
      </c>
      <c r="AU120" s="165" t="s">
        <v>85</v>
      </c>
      <c r="AV120" s="13" t="s">
        <v>83</v>
      </c>
      <c r="AW120" s="13" t="s">
        <v>37</v>
      </c>
      <c r="AX120" s="13" t="s">
        <v>76</v>
      </c>
      <c r="AY120" s="165" t="s">
        <v>189</v>
      </c>
    </row>
    <row r="121" spans="1:65" s="13" customFormat="1" ht="11.25">
      <c r="B121" s="163"/>
      <c r="D121" s="164" t="s">
        <v>200</v>
      </c>
      <c r="E121" s="165" t="s">
        <v>3</v>
      </c>
      <c r="F121" s="166" t="s">
        <v>576</v>
      </c>
      <c r="H121" s="165" t="s">
        <v>3</v>
      </c>
      <c r="I121" s="167"/>
      <c r="L121" s="163"/>
      <c r="M121" s="168"/>
      <c r="N121" s="169"/>
      <c r="O121" s="169"/>
      <c r="P121" s="169"/>
      <c r="Q121" s="169"/>
      <c r="R121" s="169"/>
      <c r="S121" s="169"/>
      <c r="T121" s="170"/>
      <c r="AT121" s="165" t="s">
        <v>200</v>
      </c>
      <c r="AU121" s="165" t="s">
        <v>85</v>
      </c>
      <c r="AV121" s="13" t="s">
        <v>83</v>
      </c>
      <c r="AW121" s="13" t="s">
        <v>37</v>
      </c>
      <c r="AX121" s="13" t="s">
        <v>76</v>
      </c>
      <c r="AY121" s="165" t="s">
        <v>189</v>
      </c>
    </row>
    <row r="122" spans="1:65" s="14" customFormat="1" ht="11.25">
      <c r="B122" s="171"/>
      <c r="D122" s="164" t="s">
        <v>200</v>
      </c>
      <c r="E122" s="172" t="s">
        <v>3</v>
      </c>
      <c r="F122" s="173" t="s">
        <v>2183</v>
      </c>
      <c r="H122" s="174">
        <v>75</v>
      </c>
      <c r="I122" s="175"/>
      <c r="L122" s="171"/>
      <c r="M122" s="176"/>
      <c r="N122" s="177"/>
      <c r="O122" s="177"/>
      <c r="P122" s="177"/>
      <c r="Q122" s="177"/>
      <c r="R122" s="177"/>
      <c r="S122" s="177"/>
      <c r="T122" s="178"/>
      <c r="AT122" s="172" t="s">
        <v>200</v>
      </c>
      <c r="AU122" s="172" t="s">
        <v>85</v>
      </c>
      <c r="AV122" s="14" t="s">
        <v>85</v>
      </c>
      <c r="AW122" s="14" t="s">
        <v>37</v>
      </c>
      <c r="AX122" s="14" t="s">
        <v>76</v>
      </c>
      <c r="AY122" s="172" t="s">
        <v>189</v>
      </c>
    </row>
    <row r="123" spans="1:65" s="15" customFormat="1" ht="11.25">
      <c r="B123" s="179"/>
      <c r="D123" s="164" t="s">
        <v>200</v>
      </c>
      <c r="E123" s="180" t="s">
        <v>3</v>
      </c>
      <c r="F123" s="181" t="s">
        <v>203</v>
      </c>
      <c r="H123" s="182">
        <v>75</v>
      </c>
      <c r="I123" s="183"/>
      <c r="L123" s="179"/>
      <c r="M123" s="184"/>
      <c r="N123" s="185"/>
      <c r="O123" s="185"/>
      <c r="P123" s="185"/>
      <c r="Q123" s="185"/>
      <c r="R123" s="185"/>
      <c r="S123" s="185"/>
      <c r="T123" s="186"/>
      <c r="AT123" s="180" t="s">
        <v>200</v>
      </c>
      <c r="AU123" s="180" t="s">
        <v>85</v>
      </c>
      <c r="AV123" s="15" t="s">
        <v>196</v>
      </c>
      <c r="AW123" s="15" t="s">
        <v>37</v>
      </c>
      <c r="AX123" s="15" t="s">
        <v>83</v>
      </c>
      <c r="AY123" s="180" t="s">
        <v>189</v>
      </c>
    </row>
    <row r="124" spans="1:65" s="2" customFormat="1" ht="16.5" customHeight="1">
      <c r="A124" s="34"/>
      <c r="B124" s="144"/>
      <c r="C124" s="187" t="s">
        <v>245</v>
      </c>
      <c r="D124" s="187" t="s">
        <v>235</v>
      </c>
      <c r="E124" s="188" t="s">
        <v>2184</v>
      </c>
      <c r="F124" s="189" t="s">
        <v>2185</v>
      </c>
      <c r="G124" s="190" t="s">
        <v>194</v>
      </c>
      <c r="H124" s="191">
        <v>30.6</v>
      </c>
      <c r="I124" s="192"/>
      <c r="J124" s="193">
        <f>ROUND(I124*H124,2)</f>
        <v>0</v>
      </c>
      <c r="K124" s="189" t="s">
        <v>195</v>
      </c>
      <c r="L124" s="194"/>
      <c r="M124" s="195" t="s">
        <v>3</v>
      </c>
      <c r="N124" s="196" t="s">
        <v>47</v>
      </c>
      <c r="O124" s="55"/>
      <c r="P124" s="154">
        <f>O124*H124</f>
        <v>0</v>
      </c>
      <c r="Q124" s="154">
        <v>2.0000000000000002E-5</v>
      </c>
      <c r="R124" s="154">
        <f>Q124*H124</f>
        <v>6.1200000000000013E-4</v>
      </c>
      <c r="S124" s="154">
        <v>0</v>
      </c>
      <c r="T124" s="15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56" t="s">
        <v>239</v>
      </c>
      <c r="AT124" s="156" t="s">
        <v>235</v>
      </c>
      <c r="AU124" s="156" t="s">
        <v>85</v>
      </c>
      <c r="AY124" s="19" t="s">
        <v>189</v>
      </c>
      <c r="BE124" s="157">
        <f>IF(N124="základní",J124,0)</f>
        <v>0</v>
      </c>
      <c r="BF124" s="157">
        <f>IF(N124="snížená",J124,0)</f>
        <v>0</v>
      </c>
      <c r="BG124" s="157">
        <f>IF(N124="zákl. přenesená",J124,0)</f>
        <v>0</v>
      </c>
      <c r="BH124" s="157">
        <f>IF(N124="sníž. přenesená",J124,0)</f>
        <v>0</v>
      </c>
      <c r="BI124" s="157">
        <f>IF(N124="nulová",J124,0)</f>
        <v>0</v>
      </c>
      <c r="BJ124" s="19" t="s">
        <v>83</v>
      </c>
      <c r="BK124" s="157">
        <f>ROUND(I124*H124,2)</f>
        <v>0</v>
      </c>
      <c r="BL124" s="19" t="s">
        <v>196</v>
      </c>
      <c r="BM124" s="156" t="s">
        <v>2186</v>
      </c>
    </row>
    <row r="125" spans="1:65" s="13" customFormat="1" ht="11.25">
      <c r="B125" s="163"/>
      <c r="D125" s="164" t="s">
        <v>200</v>
      </c>
      <c r="E125" s="165" t="s">
        <v>3</v>
      </c>
      <c r="F125" s="166" t="s">
        <v>2187</v>
      </c>
      <c r="H125" s="165" t="s">
        <v>3</v>
      </c>
      <c r="I125" s="167"/>
      <c r="L125" s="163"/>
      <c r="M125" s="168"/>
      <c r="N125" s="169"/>
      <c r="O125" s="169"/>
      <c r="P125" s="169"/>
      <c r="Q125" s="169"/>
      <c r="R125" s="169"/>
      <c r="S125" s="169"/>
      <c r="T125" s="170"/>
      <c r="AT125" s="165" t="s">
        <v>200</v>
      </c>
      <c r="AU125" s="165" t="s">
        <v>85</v>
      </c>
      <c r="AV125" s="13" t="s">
        <v>83</v>
      </c>
      <c r="AW125" s="13" t="s">
        <v>37</v>
      </c>
      <c r="AX125" s="13" t="s">
        <v>76</v>
      </c>
      <c r="AY125" s="165" t="s">
        <v>189</v>
      </c>
    </row>
    <row r="126" spans="1:65" s="14" customFormat="1" ht="11.25">
      <c r="B126" s="171"/>
      <c r="D126" s="164" t="s">
        <v>200</v>
      </c>
      <c r="E126" s="172" t="s">
        <v>3</v>
      </c>
      <c r="F126" s="173" t="s">
        <v>2188</v>
      </c>
      <c r="H126" s="174">
        <v>30.6</v>
      </c>
      <c r="I126" s="175"/>
      <c r="L126" s="171"/>
      <c r="M126" s="176"/>
      <c r="N126" s="177"/>
      <c r="O126" s="177"/>
      <c r="P126" s="177"/>
      <c r="Q126" s="177"/>
      <c r="R126" s="177"/>
      <c r="S126" s="177"/>
      <c r="T126" s="178"/>
      <c r="AT126" s="172" t="s">
        <v>200</v>
      </c>
      <c r="AU126" s="172" t="s">
        <v>85</v>
      </c>
      <c r="AV126" s="14" t="s">
        <v>85</v>
      </c>
      <c r="AW126" s="14" t="s">
        <v>37</v>
      </c>
      <c r="AX126" s="14" t="s">
        <v>76</v>
      </c>
      <c r="AY126" s="172" t="s">
        <v>189</v>
      </c>
    </row>
    <row r="127" spans="1:65" s="15" customFormat="1" ht="11.25">
      <c r="B127" s="179"/>
      <c r="D127" s="164" t="s">
        <v>200</v>
      </c>
      <c r="E127" s="180" t="s">
        <v>3</v>
      </c>
      <c r="F127" s="181" t="s">
        <v>203</v>
      </c>
      <c r="H127" s="182">
        <v>30.6</v>
      </c>
      <c r="I127" s="183"/>
      <c r="L127" s="179"/>
      <c r="M127" s="184"/>
      <c r="N127" s="185"/>
      <c r="O127" s="185"/>
      <c r="P127" s="185"/>
      <c r="Q127" s="185"/>
      <c r="R127" s="185"/>
      <c r="S127" s="185"/>
      <c r="T127" s="186"/>
      <c r="AT127" s="180" t="s">
        <v>200</v>
      </c>
      <c r="AU127" s="180" t="s">
        <v>85</v>
      </c>
      <c r="AV127" s="15" t="s">
        <v>196</v>
      </c>
      <c r="AW127" s="15" t="s">
        <v>37</v>
      </c>
      <c r="AX127" s="15" t="s">
        <v>83</v>
      </c>
      <c r="AY127" s="180" t="s">
        <v>189</v>
      </c>
    </row>
    <row r="128" spans="1:65" s="2" customFormat="1" ht="16.5" customHeight="1">
      <c r="A128" s="34"/>
      <c r="B128" s="144"/>
      <c r="C128" s="187" t="s">
        <v>239</v>
      </c>
      <c r="D128" s="187" t="s">
        <v>235</v>
      </c>
      <c r="E128" s="188" t="s">
        <v>2189</v>
      </c>
      <c r="F128" s="189" t="s">
        <v>2190</v>
      </c>
      <c r="G128" s="190" t="s">
        <v>194</v>
      </c>
      <c r="H128" s="191">
        <v>76.5</v>
      </c>
      <c r="I128" s="192"/>
      <c r="J128" s="193">
        <f>ROUND(I128*H128,2)</f>
        <v>0</v>
      </c>
      <c r="K128" s="189" t="s">
        <v>195</v>
      </c>
      <c r="L128" s="194"/>
      <c r="M128" s="195" t="s">
        <v>3</v>
      </c>
      <c r="N128" s="196" t="s">
        <v>47</v>
      </c>
      <c r="O128" s="55"/>
      <c r="P128" s="154">
        <f>O128*H128</f>
        <v>0</v>
      </c>
      <c r="Q128" s="154">
        <v>4.0000000000000003E-5</v>
      </c>
      <c r="R128" s="154">
        <f>Q128*H128</f>
        <v>3.0600000000000002E-3</v>
      </c>
      <c r="S128" s="154">
        <v>0</v>
      </c>
      <c r="T128" s="15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56" t="s">
        <v>239</v>
      </c>
      <c r="AT128" s="156" t="s">
        <v>235</v>
      </c>
      <c r="AU128" s="156" t="s">
        <v>85</v>
      </c>
      <c r="AY128" s="19" t="s">
        <v>189</v>
      </c>
      <c r="BE128" s="157">
        <f>IF(N128="základní",J128,0)</f>
        <v>0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9" t="s">
        <v>83</v>
      </c>
      <c r="BK128" s="157">
        <f>ROUND(I128*H128,2)</f>
        <v>0</v>
      </c>
      <c r="BL128" s="19" t="s">
        <v>196</v>
      </c>
      <c r="BM128" s="156" t="s">
        <v>2191</v>
      </c>
    </row>
    <row r="129" spans="1:65" s="13" customFormat="1" ht="11.25">
      <c r="B129" s="163"/>
      <c r="D129" s="164" t="s">
        <v>200</v>
      </c>
      <c r="E129" s="165" t="s">
        <v>3</v>
      </c>
      <c r="F129" s="166" t="s">
        <v>2192</v>
      </c>
      <c r="H129" s="165" t="s">
        <v>3</v>
      </c>
      <c r="I129" s="167"/>
      <c r="L129" s="163"/>
      <c r="M129" s="168"/>
      <c r="N129" s="169"/>
      <c r="O129" s="169"/>
      <c r="P129" s="169"/>
      <c r="Q129" s="169"/>
      <c r="R129" s="169"/>
      <c r="S129" s="169"/>
      <c r="T129" s="170"/>
      <c r="AT129" s="165" t="s">
        <v>200</v>
      </c>
      <c r="AU129" s="165" t="s">
        <v>85</v>
      </c>
      <c r="AV129" s="13" t="s">
        <v>83</v>
      </c>
      <c r="AW129" s="13" t="s">
        <v>37</v>
      </c>
      <c r="AX129" s="13" t="s">
        <v>76</v>
      </c>
      <c r="AY129" s="165" t="s">
        <v>189</v>
      </c>
    </row>
    <row r="130" spans="1:65" s="14" customFormat="1" ht="11.25">
      <c r="B130" s="171"/>
      <c r="D130" s="164" t="s">
        <v>200</v>
      </c>
      <c r="E130" s="172" t="s">
        <v>3</v>
      </c>
      <c r="F130" s="173" t="s">
        <v>2193</v>
      </c>
      <c r="H130" s="174">
        <v>76.5</v>
      </c>
      <c r="I130" s="175"/>
      <c r="L130" s="171"/>
      <c r="M130" s="176"/>
      <c r="N130" s="177"/>
      <c r="O130" s="177"/>
      <c r="P130" s="177"/>
      <c r="Q130" s="177"/>
      <c r="R130" s="177"/>
      <c r="S130" s="177"/>
      <c r="T130" s="178"/>
      <c r="AT130" s="172" t="s">
        <v>200</v>
      </c>
      <c r="AU130" s="172" t="s">
        <v>85</v>
      </c>
      <c r="AV130" s="14" t="s">
        <v>85</v>
      </c>
      <c r="AW130" s="14" t="s">
        <v>37</v>
      </c>
      <c r="AX130" s="14" t="s">
        <v>76</v>
      </c>
      <c r="AY130" s="172" t="s">
        <v>189</v>
      </c>
    </row>
    <row r="131" spans="1:65" s="15" customFormat="1" ht="11.25">
      <c r="B131" s="179"/>
      <c r="D131" s="164" t="s">
        <v>200</v>
      </c>
      <c r="E131" s="180" t="s">
        <v>3</v>
      </c>
      <c r="F131" s="181" t="s">
        <v>203</v>
      </c>
      <c r="H131" s="182">
        <v>76.5</v>
      </c>
      <c r="I131" s="183"/>
      <c r="L131" s="179"/>
      <c r="M131" s="184"/>
      <c r="N131" s="185"/>
      <c r="O131" s="185"/>
      <c r="P131" s="185"/>
      <c r="Q131" s="185"/>
      <c r="R131" s="185"/>
      <c r="S131" s="185"/>
      <c r="T131" s="186"/>
      <c r="AT131" s="180" t="s">
        <v>200</v>
      </c>
      <c r="AU131" s="180" t="s">
        <v>85</v>
      </c>
      <c r="AV131" s="15" t="s">
        <v>196</v>
      </c>
      <c r="AW131" s="15" t="s">
        <v>37</v>
      </c>
      <c r="AX131" s="15" t="s">
        <v>83</v>
      </c>
      <c r="AY131" s="180" t="s">
        <v>189</v>
      </c>
    </row>
    <row r="132" spans="1:65" s="2" customFormat="1" ht="16.5" customHeight="1">
      <c r="A132" s="34"/>
      <c r="B132" s="144"/>
      <c r="C132" s="145" t="s">
        <v>260</v>
      </c>
      <c r="D132" s="145" t="s">
        <v>191</v>
      </c>
      <c r="E132" s="146" t="s">
        <v>2194</v>
      </c>
      <c r="F132" s="147" t="s">
        <v>2195</v>
      </c>
      <c r="G132" s="148" t="s">
        <v>3</v>
      </c>
      <c r="H132" s="149">
        <v>1</v>
      </c>
      <c r="I132" s="150"/>
      <c r="J132" s="151">
        <f>ROUND(I132*H132,2)</f>
        <v>0</v>
      </c>
      <c r="K132" s="147" t="s">
        <v>297</v>
      </c>
      <c r="L132" s="35"/>
      <c r="M132" s="152" t="s">
        <v>3</v>
      </c>
      <c r="N132" s="153" t="s">
        <v>47</v>
      </c>
      <c r="O132" s="55"/>
      <c r="P132" s="154">
        <f>O132*H132</f>
        <v>0</v>
      </c>
      <c r="Q132" s="154">
        <v>0</v>
      </c>
      <c r="R132" s="154">
        <f>Q132*H132</f>
        <v>0</v>
      </c>
      <c r="S132" s="154">
        <v>0</v>
      </c>
      <c r="T132" s="15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56" t="s">
        <v>196</v>
      </c>
      <c r="AT132" s="156" t="s">
        <v>191</v>
      </c>
      <c r="AU132" s="156" t="s">
        <v>85</v>
      </c>
      <c r="AY132" s="19" t="s">
        <v>189</v>
      </c>
      <c r="BE132" s="157">
        <f>IF(N132="základní",J132,0)</f>
        <v>0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9" t="s">
        <v>83</v>
      </c>
      <c r="BK132" s="157">
        <f>ROUND(I132*H132,2)</f>
        <v>0</v>
      </c>
      <c r="BL132" s="19" t="s">
        <v>196</v>
      </c>
      <c r="BM132" s="156" t="s">
        <v>2196</v>
      </c>
    </row>
    <row r="133" spans="1:65" s="2" customFormat="1" ht="39">
      <c r="A133" s="34"/>
      <c r="B133" s="35"/>
      <c r="C133" s="34"/>
      <c r="D133" s="164" t="s">
        <v>241</v>
      </c>
      <c r="E133" s="34"/>
      <c r="F133" s="197" t="s">
        <v>2197</v>
      </c>
      <c r="G133" s="34"/>
      <c r="H133" s="34"/>
      <c r="I133" s="160"/>
      <c r="J133" s="34"/>
      <c r="K133" s="34"/>
      <c r="L133" s="35"/>
      <c r="M133" s="161"/>
      <c r="N133" s="162"/>
      <c r="O133" s="55"/>
      <c r="P133" s="55"/>
      <c r="Q133" s="55"/>
      <c r="R133" s="55"/>
      <c r="S133" s="55"/>
      <c r="T133" s="56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9" t="s">
        <v>241</v>
      </c>
      <c r="AU133" s="19" t="s">
        <v>85</v>
      </c>
    </row>
    <row r="134" spans="1:65" s="13" customFormat="1" ht="11.25">
      <c r="B134" s="163"/>
      <c r="D134" s="164" t="s">
        <v>200</v>
      </c>
      <c r="E134" s="165" t="s">
        <v>3</v>
      </c>
      <c r="F134" s="166" t="s">
        <v>2198</v>
      </c>
      <c r="H134" s="165" t="s">
        <v>3</v>
      </c>
      <c r="I134" s="167"/>
      <c r="L134" s="163"/>
      <c r="M134" s="168"/>
      <c r="N134" s="169"/>
      <c r="O134" s="169"/>
      <c r="P134" s="169"/>
      <c r="Q134" s="169"/>
      <c r="R134" s="169"/>
      <c r="S134" s="169"/>
      <c r="T134" s="170"/>
      <c r="AT134" s="165" t="s">
        <v>200</v>
      </c>
      <c r="AU134" s="165" t="s">
        <v>85</v>
      </c>
      <c r="AV134" s="13" t="s">
        <v>83</v>
      </c>
      <c r="AW134" s="13" t="s">
        <v>37</v>
      </c>
      <c r="AX134" s="13" t="s">
        <v>76</v>
      </c>
      <c r="AY134" s="165" t="s">
        <v>189</v>
      </c>
    </row>
    <row r="135" spans="1:65" s="13" customFormat="1" ht="11.25">
      <c r="B135" s="163"/>
      <c r="D135" s="164" t="s">
        <v>200</v>
      </c>
      <c r="E135" s="165" t="s">
        <v>3</v>
      </c>
      <c r="F135" s="166" t="s">
        <v>576</v>
      </c>
      <c r="H135" s="165" t="s">
        <v>3</v>
      </c>
      <c r="I135" s="167"/>
      <c r="L135" s="163"/>
      <c r="M135" s="168"/>
      <c r="N135" s="169"/>
      <c r="O135" s="169"/>
      <c r="P135" s="169"/>
      <c r="Q135" s="169"/>
      <c r="R135" s="169"/>
      <c r="S135" s="169"/>
      <c r="T135" s="170"/>
      <c r="AT135" s="165" t="s">
        <v>200</v>
      </c>
      <c r="AU135" s="165" t="s">
        <v>85</v>
      </c>
      <c r="AV135" s="13" t="s">
        <v>83</v>
      </c>
      <c r="AW135" s="13" t="s">
        <v>37</v>
      </c>
      <c r="AX135" s="13" t="s">
        <v>76</v>
      </c>
      <c r="AY135" s="165" t="s">
        <v>189</v>
      </c>
    </row>
    <row r="136" spans="1:65" s="14" customFormat="1" ht="11.25">
      <c r="B136" s="171"/>
      <c r="D136" s="164" t="s">
        <v>200</v>
      </c>
      <c r="E136" s="172" t="s">
        <v>3</v>
      </c>
      <c r="F136" s="173" t="s">
        <v>83</v>
      </c>
      <c r="H136" s="174">
        <v>1</v>
      </c>
      <c r="I136" s="175"/>
      <c r="L136" s="171"/>
      <c r="M136" s="176"/>
      <c r="N136" s="177"/>
      <c r="O136" s="177"/>
      <c r="P136" s="177"/>
      <c r="Q136" s="177"/>
      <c r="R136" s="177"/>
      <c r="S136" s="177"/>
      <c r="T136" s="178"/>
      <c r="AT136" s="172" t="s">
        <v>200</v>
      </c>
      <c r="AU136" s="172" t="s">
        <v>85</v>
      </c>
      <c r="AV136" s="14" t="s">
        <v>85</v>
      </c>
      <c r="AW136" s="14" t="s">
        <v>37</v>
      </c>
      <c r="AX136" s="14" t="s">
        <v>76</v>
      </c>
      <c r="AY136" s="172" t="s">
        <v>189</v>
      </c>
    </row>
    <row r="137" spans="1:65" s="15" customFormat="1" ht="11.25">
      <c r="B137" s="179"/>
      <c r="D137" s="164" t="s">
        <v>200</v>
      </c>
      <c r="E137" s="180" t="s">
        <v>3</v>
      </c>
      <c r="F137" s="181" t="s">
        <v>203</v>
      </c>
      <c r="H137" s="182">
        <v>1</v>
      </c>
      <c r="I137" s="183"/>
      <c r="L137" s="179"/>
      <c r="M137" s="184"/>
      <c r="N137" s="185"/>
      <c r="O137" s="185"/>
      <c r="P137" s="185"/>
      <c r="Q137" s="185"/>
      <c r="R137" s="185"/>
      <c r="S137" s="185"/>
      <c r="T137" s="186"/>
      <c r="AT137" s="180" t="s">
        <v>200</v>
      </c>
      <c r="AU137" s="180" t="s">
        <v>85</v>
      </c>
      <c r="AV137" s="15" t="s">
        <v>196</v>
      </c>
      <c r="AW137" s="15" t="s">
        <v>37</v>
      </c>
      <c r="AX137" s="15" t="s">
        <v>83</v>
      </c>
      <c r="AY137" s="180" t="s">
        <v>189</v>
      </c>
    </row>
    <row r="138" spans="1:65" s="12" customFormat="1" ht="22.9" customHeight="1">
      <c r="B138" s="131"/>
      <c r="D138" s="132" t="s">
        <v>75</v>
      </c>
      <c r="E138" s="142" t="s">
        <v>260</v>
      </c>
      <c r="F138" s="142" t="s">
        <v>514</v>
      </c>
      <c r="I138" s="134"/>
      <c r="J138" s="143">
        <f>BK138</f>
        <v>0</v>
      </c>
      <c r="L138" s="131"/>
      <c r="M138" s="136"/>
      <c r="N138" s="137"/>
      <c r="O138" s="137"/>
      <c r="P138" s="138">
        <f>SUM(P139:P150)</f>
        <v>0</v>
      </c>
      <c r="Q138" s="137"/>
      <c r="R138" s="138">
        <f>SUM(R139:R150)</f>
        <v>0</v>
      </c>
      <c r="S138" s="137"/>
      <c r="T138" s="139">
        <f>SUM(T139:T150)</f>
        <v>2.0295000000000001</v>
      </c>
      <c r="AR138" s="132" t="s">
        <v>83</v>
      </c>
      <c r="AT138" s="140" t="s">
        <v>75</v>
      </c>
      <c r="AU138" s="140" t="s">
        <v>83</v>
      </c>
      <c r="AY138" s="132" t="s">
        <v>189</v>
      </c>
      <c r="BK138" s="141">
        <f>SUM(BK139:BK150)</f>
        <v>0</v>
      </c>
    </row>
    <row r="139" spans="1:65" s="2" customFormat="1" ht="21.75" customHeight="1">
      <c r="A139" s="34"/>
      <c r="B139" s="144"/>
      <c r="C139" s="145" t="s">
        <v>266</v>
      </c>
      <c r="D139" s="145" t="s">
        <v>191</v>
      </c>
      <c r="E139" s="146" t="s">
        <v>2199</v>
      </c>
      <c r="F139" s="147" t="s">
        <v>2200</v>
      </c>
      <c r="G139" s="148" t="s">
        <v>473</v>
      </c>
      <c r="H139" s="149">
        <v>12</v>
      </c>
      <c r="I139" s="150"/>
      <c r="J139" s="151">
        <f>ROUND(I139*H139,2)</f>
        <v>0</v>
      </c>
      <c r="K139" s="147" t="s">
        <v>195</v>
      </c>
      <c r="L139" s="35"/>
      <c r="M139" s="152" t="s">
        <v>3</v>
      </c>
      <c r="N139" s="153" t="s">
        <v>47</v>
      </c>
      <c r="O139" s="55"/>
      <c r="P139" s="154">
        <f>O139*H139</f>
        <v>0</v>
      </c>
      <c r="Q139" s="154">
        <v>0</v>
      </c>
      <c r="R139" s="154">
        <f>Q139*H139</f>
        <v>0</v>
      </c>
      <c r="S139" s="154">
        <v>0.16500000000000001</v>
      </c>
      <c r="T139" s="155">
        <f>S139*H139</f>
        <v>1.98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56" t="s">
        <v>196</v>
      </c>
      <c r="AT139" s="156" t="s">
        <v>191</v>
      </c>
      <c r="AU139" s="156" t="s">
        <v>85</v>
      </c>
      <c r="AY139" s="19" t="s">
        <v>189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9" t="s">
        <v>83</v>
      </c>
      <c r="BK139" s="157">
        <f>ROUND(I139*H139,2)</f>
        <v>0</v>
      </c>
      <c r="BL139" s="19" t="s">
        <v>196</v>
      </c>
      <c r="BM139" s="156" t="s">
        <v>2201</v>
      </c>
    </row>
    <row r="140" spans="1:65" s="2" customFormat="1" ht="11.25">
      <c r="A140" s="34"/>
      <c r="B140" s="35"/>
      <c r="C140" s="34"/>
      <c r="D140" s="158" t="s">
        <v>198</v>
      </c>
      <c r="E140" s="34"/>
      <c r="F140" s="159" t="s">
        <v>2202</v>
      </c>
      <c r="G140" s="34"/>
      <c r="H140" s="34"/>
      <c r="I140" s="160"/>
      <c r="J140" s="34"/>
      <c r="K140" s="34"/>
      <c r="L140" s="35"/>
      <c r="M140" s="161"/>
      <c r="N140" s="162"/>
      <c r="O140" s="55"/>
      <c r="P140" s="55"/>
      <c r="Q140" s="55"/>
      <c r="R140" s="55"/>
      <c r="S140" s="55"/>
      <c r="T140" s="56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9" t="s">
        <v>198</v>
      </c>
      <c r="AU140" s="19" t="s">
        <v>85</v>
      </c>
    </row>
    <row r="141" spans="1:65" s="13" customFormat="1" ht="11.25">
      <c r="B141" s="163"/>
      <c r="D141" s="164" t="s">
        <v>200</v>
      </c>
      <c r="E141" s="165" t="s">
        <v>3</v>
      </c>
      <c r="F141" s="166" t="s">
        <v>2203</v>
      </c>
      <c r="H141" s="165" t="s">
        <v>3</v>
      </c>
      <c r="I141" s="167"/>
      <c r="L141" s="163"/>
      <c r="M141" s="168"/>
      <c r="N141" s="169"/>
      <c r="O141" s="169"/>
      <c r="P141" s="169"/>
      <c r="Q141" s="169"/>
      <c r="R141" s="169"/>
      <c r="S141" s="169"/>
      <c r="T141" s="170"/>
      <c r="AT141" s="165" t="s">
        <v>200</v>
      </c>
      <c r="AU141" s="165" t="s">
        <v>85</v>
      </c>
      <c r="AV141" s="13" t="s">
        <v>83</v>
      </c>
      <c r="AW141" s="13" t="s">
        <v>37</v>
      </c>
      <c r="AX141" s="13" t="s">
        <v>76</v>
      </c>
      <c r="AY141" s="165" t="s">
        <v>189</v>
      </c>
    </row>
    <row r="142" spans="1:65" s="13" customFormat="1" ht="11.25">
      <c r="B142" s="163"/>
      <c r="D142" s="164" t="s">
        <v>200</v>
      </c>
      <c r="E142" s="165" t="s">
        <v>3</v>
      </c>
      <c r="F142" s="166" t="s">
        <v>576</v>
      </c>
      <c r="H142" s="165" t="s">
        <v>3</v>
      </c>
      <c r="I142" s="167"/>
      <c r="L142" s="163"/>
      <c r="M142" s="168"/>
      <c r="N142" s="169"/>
      <c r="O142" s="169"/>
      <c r="P142" s="169"/>
      <c r="Q142" s="169"/>
      <c r="R142" s="169"/>
      <c r="S142" s="169"/>
      <c r="T142" s="170"/>
      <c r="AT142" s="165" t="s">
        <v>200</v>
      </c>
      <c r="AU142" s="165" t="s">
        <v>85</v>
      </c>
      <c r="AV142" s="13" t="s">
        <v>83</v>
      </c>
      <c r="AW142" s="13" t="s">
        <v>37</v>
      </c>
      <c r="AX142" s="13" t="s">
        <v>76</v>
      </c>
      <c r="AY142" s="165" t="s">
        <v>189</v>
      </c>
    </row>
    <row r="143" spans="1:65" s="14" customFormat="1" ht="11.25">
      <c r="B143" s="171"/>
      <c r="D143" s="164" t="s">
        <v>200</v>
      </c>
      <c r="E143" s="172" t="s">
        <v>3</v>
      </c>
      <c r="F143" s="173" t="s">
        <v>2033</v>
      </c>
      <c r="H143" s="174">
        <v>12</v>
      </c>
      <c r="I143" s="175"/>
      <c r="L143" s="171"/>
      <c r="M143" s="176"/>
      <c r="N143" s="177"/>
      <c r="O143" s="177"/>
      <c r="P143" s="177"/>
      <c r="Q143" s="177"/>
      <c r="R143" s="177"/>
      <c r="S143" s="177"/>
      <c r="T143" s="178"/>
      <c r="AT143" s="172" t="s">
        <v>200</v>
      </c>
      <c r="AU143" s="172" t="s">
        <v>85</v>
      </c>
      <c r="AV143" s="14" t="s">
        <v>85</v>
      </c>
      <c r="AW143" s="14" t="s">
        <v>37</v>
      </c>
      <c r="AX143" s="14" t="s">
        <v>76</v>
      </c>
      <c r="AY143" s="172" t="s">
        <v>189</v>
      </c>
    </row>
    <row r="144" spans="1:65" s="15" customFormat="1" ht="11.25">
      <c r="B144" s="179"/>
      <c r="D144" s="164" t="s">
        <v>200</v>
      </c>
      <c r="E144" s="180" t="s">
        <v>3</v>
      </c>
      <c r="F144" s="181" t="s">
        <v>203</v>
      </c>
      <c r="H144" s="182">
        <v>12</v>
      </c>
      <c r="I144" s="183"/>
      <c r="L144" s="179"/>
      <c r="M144" s="184"/>
      <c r="N144" s="185"/>
      <c r="O144" s="185"/>
      <c r="P144" s="185"/>
      <c r="Q144" s="185"/>
      <c r="R144" s="185"/>
      <c r="S144" s="185"/>
      <c r="T144" s="186"/>
      <c r="AT144" s="180" t="s">
        <v>200</v>
      </c>
      <c r="AU144" s="180" t="s">
        <v>85</v>
      </c>
      <c r="AV144" s="15" t="s">
        <v>196</v>
      </c>
      <c r="AW144" s="15" t="s">
        <v>37</v>
      </c>
      <c r="AX144" s="15" t="s">
        <v>83</v>
      </c>
      <c r="AY144" s="180" t="s">
        <v>189</v>
      </c>
    </row>
    <row r="145" spans="1:65" s="2" customFormat="1" ht="16.5" customHeight="1">
      <c r="A145" s="34"/>
      <c r="B145" s="144"/>
      <c r="C145" s="145" t="s">
        <v>274</v>
      </c>
      <c r="D145" s="145" t="s">
        <v>191</v>
      </c>
      <c r="E145" s="146" t="s">
        <v>2204</v>
      </c>
      <c r="F145" s="147" t="s">
        <v>2205</v>
      </c>
      <c r="G145" s="148" t="s">
        <v>194</v>
      </c>
      <c r="H145" s="149">
        <v>25</v>
      </c>
      <c r="I145" s="150"/>
      <c r="J145" s="151">
        <f>ROUND(I145*H145,2)</f>
        <v>0</v>
      </c>
      <c r="K145" s="147" t="s">
        <v>195</v>
      </c>
      <c r="L145" s="35"/>
      <c r="M145" s="152" t="s">
        <v>3</v>
      </c>
      <c r="N145" s="153" t="s">
        <v>47</v>
      </c>
      <c r="O145" s="55"/>
      <c r="P145" s="154">
        <f>O145*H145</f>
        <v>0</v>
      </c>
      <c r="Q145" s="154">
        <v>0</v>
      </c>
      <c r="R145" s="154">
        <f>Q145*H145</f>
        <v>0</v>
      </c>
      <c r="S145" s="154">
        <v>1.98E-3</v>
      </c>
      <c r="T145" s="155">
        <f>S145*H145</f>
        <v>4.9500000000000002E-2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56" t="s">
        <v>196</v>
      </c>
      <c r="AT145" s="156" t="s">
        <v>191</v>
      </c>
      <c r="AU145" s="156" t="s">
        <v>85</v>
      </c>
      <c r="AY145" s="19" t="s">
        <v>189</v>
      </c>
      <c r="BE145" s="157">
        <f>IF(N145="základní",J145,0)</f>
        <v>0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9" t="s">
        <v>83</v>
      </c>
      <c r="BK145" s="157">
        <f>ROUND(I145*H145,2)</f>
        <v>0</v>
      </c>
      <c r="BL145" s="19" t="s">
        <v>196</v>
      </c>
      <c r="BM145" s="156" t="s">
        <v>2206</v>
      </c>
    </row>
    <row r="146" spans="1:65" s="2" customFormat="1" ht="11.25">
      <c r="A146" s="34"/>
      <c r="B146" s="35"/>
      <c r="C146" s="34"/>
      <c r="D146" s="158" t="s">
        <v>198</v>
      </c>
      <c r="E146" s="34"/>
      <c r="F146" s="159" t="s">
        <v>2207</v>
      </c>
      <c r="G146" s="34"/>
      <c r="H146" s="34"/>
      <c r="I146" s="160"/>
      <c r="J146" s="34"/>
      <c r="K146" s="34"/>
      <c r="L146" s="35"/>
      <c r="M146" s="161"/>
      <c r="N146" s="162"/>
      <c r="O146" s="55"/>
      <c r="P146" s="55"/>
      <c r="Q146" s="55"/>
      <c r="R146" s="55"/>
      <c r="S146" s="55"/>
      <c r="T146" s="56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9" t="s">
        <v>198</v>
      </c>
      <c r="AU146" s="19" t="s">
        <v>85</v>
      </c>
    </row>
    <row r="147" spans="1:65" s="13" customFormat="1" ht="11.25">
      <c r="B147" s="163"/>
      <c r="D147" s="164" t="s">
        <v>200</v>
      </c>
      <c r="E147" s="165" t="s">
        <v>3</v>
      </c>
      <c r="F147" s="166" t="s">
        <v>2203</v>
      </c>
      <c r="H147" s="165" t="s">
        <v>3</v>
      </c>
      <c r="I147" s="167"/>
      <c r="L147" s="163"/>
      <c r="M147" s="168"/>
      <c r="N147" s="169"/>
      <c r="O147" s="169"/>
      <c r="P147" s="169"/>
      <c r="Q147" s="169"/>
      <c r="R147" s="169"/>
      <c r="S147" s="169"/>
      <c r="T147" s="170"/>
      <c r="AT147" s="165" t="s">
        <v>200</v>
      </c>
      <c r="AU147" s="165" t="s">
        <v>85</v>
      </c>
      <c r="AV147" s="13" t="s">
        <v>83</v>
      </c>
      <c r="AW147" s="13" t="s">
        <v>37</v>
      </c>
      <c r="AX147" s="13" t="s">
        <v>76</v>
      </c>
      <c r="AY147" s="165" t="s">
        <v>189</v>
      </c>
    </row>
    <row r="148" spans="1:65" s="13" customFormat="1" ht="11.25">
      <c r="B148" s="163"/>
      <c r="D148" s="164" t="s">
        <v>200</v>
      </c>
      <c r="E148" s="165" t="s">
        <v>3</v>
      </c>
      <c r="F148" s="166" t="s">
        <v>576</v>
      </c>
      <c r="H148" s="165" t="s">
        <v>3</v>
      </c>
      <c r="I148" s="167"/>
      <c r="L148" s="163"/>
      <c r="M148" s="168"/>
      <c r="N148" s="169"/>
      <c r="O148" s="169"/>
      <c r="P148" s="169"/>
      <c r="Q148" s="169"/>
      <c r="R148" s="169"/>
      <c r="S148" s="169"/>
      <c r="T148" s="170"/>
      <c r="AT148" s="165" t="s">
        <v>200</v>
      </c>
      <c r="AU148" s="165" t="s">
        <v>85</v>
      </c>
      <c r="AV148" s="13" t="s">
        <v>83</v>
      </c>
      <c r="AW148" s="13" t="s">
        <v>37</v>
      </c>
      <c r="AX148" s="13" t="s">
        <v>76</v>
      </c>
      <c r="AY148" s="165" t="s">
        <v>189</v>
      </c>
    </row>
    <row r="149" spans="1:65" s="14" customFormat="1" ht="11.25">
      <c r="B149" s="171"/>
      <c r="D149" s="164" t="s">
        <v>200</v>
      </c>
      <c r="E149" s="172" t="s">
        <v>3</v>
      </c>
      <c r="F149" s="173" t="s">
        <v>2173</v>
      </c>
      <c r="H149" s="174">
        <v>25</v>
      </c>
      <c r="I149" s="175"/>
      <c r="L149" s="171"/>
      <c r="M149" s="176"/>
      <c r="N149" s="177"/>
      <c r="O149" s="177"/>
      <c r="P149" s="177"/>
      <c r="Q149" s="177"/>
      <c r="R149" s="177"/>
      <c r="S149" s="177"/>
      <c r="T149" s="178"/>
      <c r="AT149" s="172" t="s">
        <v>200</v>
      </c>
      <c r="AU149" s="172" t="s">
        <v>85</v>
      </c>
      <c r="AV149" s="14" t="s">
        <v>85</v>
      </c>
      <c r="AW149" s="14" t="s">
        <v>37</v>
      </c>
      <c r="AX149" s="14" t="s">
        <v>76</v>
      </c>
      <c r="AY149" s="172" t="s">
        <v>189</v>
      </c>
    </row>
    <row r="150" spans="1:65" s="15" customFormat="1" ht="11.25">
      <c r="B150" s="179"/>
      <c r="D150" s="164" t="s">
        <v>200</v>
      </c>
      <c r="E150" s="180" t="s">
        <v>3</v>
      </c>
      <c r="F150" s="181" t="s">
        <v>203</v>
      </c>
      <c r="H150" s="182">
        <v>25</v>
      </c>
      <c r="I150" s="183"/>
      <c r="L150" s="179"/>
      <c r="M150" s="184"/>
      <c r="N150" s="185"/>
      <c r="O150" s="185"/>
      <c r="P150" s="185"/>
      <c r="Q150" s="185"/>
      <c r="R150" s="185"/>
      <c r="S150" s="185"/>
      <c r="T150" s="186"/>
      <c r="AT150" s="180" t="s">
        <v>200</v>
      </c>
      <c r="AU150" s="180" t="s">
        <v>85</v>
      </c>
      <c r="AV150" s="15" t="s">
        <v>196</v>
      </c>
      <c r="AW150" s="15" t="s">
        <v>37</v>
      </c>
      <c r="AX150" s="15" t="s">
        <v>83</v>
      </c>
      <c r="AY150" s="180" t="s">
        <v>189</v>
      </c>
    </row>
    <row r="151" spans="1:65" s="12" customFormat="1" ht="22.9" customHeight="1">
      <c r="B151" s="131"/>
      <c r="D151" s="132" t="s">
        <v>75</v>
      </c>
      <c r="E151" s="142" t="s">
        <v>599</v>
      </c>
      <c r="F151" s="142" t="s">
        <v>600</v>
      </c>
      <c r="I151" s="134"/>
      <c r="J151" s="143">
        <f>BK151</f>
        <v>0</v>
      </c>
      <c r="L151" s="131"/>
      <c r="M151" s="136"/>
      <c r="N151" s="137"/>
      <c r="O151" s="137"/>
      <c r="P151" s="138">
        <f>SUM(P152:P166)</f>
        <v>0</v>
      </c>
      <c r="Q151" s="137"/>
      <c r="R151" s="138">
        <f>SUM(R152:R166)</f>
        <v>0</v>
      </c>
      <c r="S151" s="137"/>
      <c r="T151" s="139">
        <f>SUM(T152:T166)</f>
        <v>0</v>
      </c>
      <c r="AR151" s="132" t="s">
        <v>83</v>
      </c>
      <c r="AT151" s="140" t="s">
        <v>75</v>
      </c>
      <c r="AU151" s="140" t="s">
        <v>83</v>
      </c>
      <c r="AY151" s="132" t="s">
        <v>189</v>
      </c>
      <c r="BK151" s="141">
        <f>SUM(BK152:BK166)</f>
        <v>0</v>
      </c>
    </row>
    <row r="152" spans="1:65" s="2" customFormat="1" ht="24.2" customHeight="1">
      <c r="A152" s="34"/>
      <c r="B152" s="144"/>
      <c r="C152" s="145" t="s">
        <v>280</v>
      </c>
      <c r="D152" s="145" t="s">
        <v>191</v>
      </c>
      <c r="E152" s="146" t="s">
        <v>602</v>
      </c>
      <c r="F152" s="147" t="s">
        <v>603</v>
      </c>
      <c r="G152" s="148" t="s">
        <v>238</v>
      </c>
      <c r="H152" s="149">
        <v>1.98</v>
      </c>
      <c r="I152" s="150"/>
      <c r="J152" s="151">
        <f>ROUND(I152*H152,2)</f>
        <v>0</v>
      </c>
      <c r="K152" s="147" t="s">
        <v>195</v>
      </c>
      <c r="L152" s="35"/>
      <c r="M152" s="152" t="s">
        <v>3</v>
      </c>
      <c r="N152" s="153" t="s">
        <v>47</v>
      </c>
      <c r="O152" s="55"/>
      <c r="P152" s="154">
        <f>O152*H152</f>
        <v>0</v>
      </c>
      <c r="Q152" s="154">
        <v>0</v>
      </c>
      <c r="R152" s="154">
        <f>Q152*H152</f>
        <v>0</v>
      </c>
      <c r="S152" s="154">
        <v>0</v>
      </c>
      <c r="T152" s="15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56" t="s">
        <v>196</v>
      </c>
      <c r="AT152" s="156" t="s">
        <v>191</v>
      </c>
      <c r="AU152" s="156" t="s">
        <v>85</v>
      </c>
      <c r="AY152" s="19" t="s">
        <v>189</v>
      </c>
      <c r="BE152" s="157">
        <f>IF(N152="základní",J152,0)</f>
        <v>0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9" t="s">
        <v>83</v>
      </c>
      <c r="BK152" s="157">
        <f>ROUND(I152*H152,2)</f>
        <v>0</v>
      </c>
      <c r="BL152" s="19" t="s">
        <v>196</v>
      </c>
      <c r="BM152" s="156" t="s">
        <v>2208</v>
      </c>
    </row>
    <row r="153" spans="1:65" s="2" customFormat="1" ht="11.25">
      <c r="A153" s="34"/>
      <c r="B153" s="35"/>
      <c r="C153" s="34"/>
      <c r="D153" s="158" t="s">
        <v>198</v>
      </c>
      <c r="E153" s="34"/>
      <c r="F153" s="159" t="s">
        <v>605</v>
      </c>
      <c r="G153" s="34"/>
      <c r="H153" s="34"/>
      <c r="I153" s="160"/>
      <c r="J153" s="34"/>
      <c r="K153" s="34"/>
      <c r="L153" s="35"/>
      <c r="M153" s="161"/>
      <c r="N153" s="162"/>
      <c r="O153" s="55"/>
      <c r="P153" s="55"/>
      <c r="Q153" s="55"/>
      <c r="R153" s="55"/>
      <c r="S153" s="55"/>
      <c r="T153" s="56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9" t="s">
        <v>198</v>
      </c>
      <c r="AU153" s="19" t="s">
        <v>85</v>
      </c>
    </row>
    <row r="154" spans="1:65" s="13" customFormat="1" ht="11.25">
      <c r="B154" s="163"/>
      <c r="D154" s="164" t="s">
        <v>200</v>
      </c>
      <c r="E154" s="165" t="s">
        <v>3</v>
      </c>
      <c r="F154" s="166" t="s">
        <v>2209</v>
      </c>
      <c r="H154" s="165" t="s">
        <v>3</v>
      </c>
      <c r="I154" s="167"/>
      <c r="L154" s="163"/>
      <c r="M154" s="168"/>
      <c r="N154" s="169"/>
      <c r="O154" s="169"/>
      <c r="P154" s="169"/>
      <c r="Q154" s="169"/>
      <c r="R154" s="169"/>
      <c r="S154" s="169"/>
      <c r="T154" s="170"/>
      <c r="AT154" s="165" t="s">
        <v>200</v>
      </c>
      <c r="AU154" s="165" t="s">
        <v>85</v>
      </c>
      <c r="AV154" s="13" t="s">
        <v>83</v>
      </c>
      <c r="AW154" s="13" t="s">
        <v>37</v>
      </c>
      <c r="AX154" s="13" t="s">
        <v>76</v>
      </c>
      <c r="AY154" s="165" t="s">
        <v>189</v>
      </c>
    </row>
    <row r="155" spans="1:65" s="14" customFormat="1" ht="11.25">
      <c r="B155" s="171"/>
      <c r="D155" s="164" t="s">
        <v>200</v>
      </c>
      <c r="E155" s="172" t="s">
        <v>3</v>
      </c>
      <c r="F155" s="173" t="s">
        <v>2210</v>
      </c>
      <c r="H155" s="174">
        <v>1.98</v>
      </c>
      <c r="I155" s="175"/>
      <c r="L155" s="171"/>
      <c r="M155" s="176"/>
      <c r="N155" s="177"/>
      <c r="O155" s="177"/>
      <c r="P155" s="177"/>
      <c r="Q155" s="177"/>
      <c r="R155" s="177"/>
      <c r="S155" s="177"/>
      <c r="T155" s="178"/>
      <c r="AT155" s="172" t="s">
        <v>200</v>
      </c>
      <c r="AU155" s="172" t="s">
        <v>85</v>
      </c>
      <c r="AV155" s="14" t="s">
        <v>85</v>
      </c>
      <c r="AW155" s="14" t="s">
        <v>37</v>
      </c>
      <c r="AX155" s="14" t="s">
        <v>76</v>
      </c>
      <c r="AY155" s="172" t="s">
        <v>189</v>
      </c>
    </row>
    <row r="156" spans="1:65" s="15" customFormat="1" ht="11.25">
      <c r="B156" s="179"/>
      <c r="D156" s="164" t="s">
        <v>200</v>
      </c>
      <c r="E156" s="180" t="s">
        <v>3</v>
      </c>
      <c r="F156" s="181" t="s">
        <v>203</v>
      </c>
      <c r="H156" s="182">
        <v>1.98</v>
      </c>
      <c r="I156" s="183"/>
      <c r="L156" s="179"/>
      <c r="M156" s="184"/>
      <c r="N156" s="185"/>
      <c r="O156" s="185"/>
      <c r="P156" s="185"/>
      <c r="Q156" s="185"/>
      <c r="R156" s="185"/>
      <c r="S156" s="185"/>
      <c r="T156" s="186"/>
      <c r="AT156" s="180" t="s">
        <v>200</v>
      </c>
      <c r="AU156" s="180" t="s">
        <v>85</v>
      </c>
      <c r="AV156" s="15" t="s">
        <v>196</v>
      </c>
      <c r="AW156" s="15" t="s">
        <v>37</v>
      </c>
      <c r="AX156" s="15" t="s">
        <v>83</v>
      </c>
      <c r="AY156" s="180" t="s">
        <v>189</v>
      </c>
    </row>
    <row r="157" spans="1:65" s="2" customFormat="1" ht="24.2" customHeight="1">
      <c r="A157" s="34"/>
      <c r="B157" s="144"/>
      <c r="C157" s="145" t="s">
        <v>287</v>
      </c>
      <c r="D157" s="145" t="s">
        <v>191</v>
      </c>
      <c r="E157" s="146" t="s">
        <v>609</v>
      </c>
      <c r="F157" s="147" t="s">
        <v>610</v>
      </c>
      <c r="G157" s="148" t="s">
        <v>238</v>
      </c>
      <c r="H157" s="149">
        <v>11.88</v>
      </c>
      <c r="I157" s="150"/>
      <c r="J157" s="151">
        <f>ROUND(I157*H157,2)</f>
        <v>0</v>
      </c>
      <c r="K157" s="147" t="s">
        <v>195</v>
      </c>
      <c r="L157" s="35"/>
      <c r="M157" s="152" t="s">
        <v>3</v>
      </c>
      <c r="N157" s="153" t="s">
        <v>47</v>
      </c>
      <c r="O157" s="55"/>
      <c r="P157" s="154">
        <f>O157*H157</f>
        <v>0</v>
      </c>
      <c r="Q157" s="154">
        <v>0</v>
      </c>
      <c r="R157" s="154">
        <f>Q157*H157</f>
        <v>0</v>
      </c>
      <c r="S157" s="154">
        <v>0</v>
      </c>
      <c r="T157" s="15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56" t="s">
        <v>196</v>
      </c>
      <c r="AT157" s="156" t="s">
        <v>191</v>
      </c>
      <c r="AU157" s="156" t="s">
        <v>85</v>
      </c>
      <c r="AY157" s="19" t="s">
        <v>189</v>
      </c>
      <c r="BE157" s="157">
        <f>IF(N157="základní",J157,0)</f>
        <v>0</v>
      </c>
      <c r="BF157" s="157">
        <f>IF(N157="snížená",J157,0)</f>
        <v>0</v>
      </c>
      <c r="BG157" s="157">
        <f>IF(N157="zákl. přenesená",J157,0)</f>
        <v>0</v>
      </c>
      <c r="BH157" s="157">
        <f>IF(N157="sníž. přenesená",J157,0)</f>
        <v>0</v>
      </c>
      <c r="BI157" s="157">
        <f>IF(N157="nulová",J157,0)</f>
        <v>0</v>
      </c>
      <c r="BJ157" s="19" t="s">
        <v>83</v>
      </c>
      <c r="BK157" s="157">
        <f>ROUND(I157*H157,2)</f>
        <v>0</v>
      </c>
      <c r="BL157" s="19" t="s">
        <v>196</v>
      </c>
      <c r="BM157" s="156" t="s">
        <v>2211</v>
      </c>
    </row>
    <row r="158" spans="1:65" s="2" customFormat="1" ht="11.25">
      <c r="A158" s="34"/>
      <c r="B158" s="35"/>
      <c r="C158" s="34"/>
      <c r="D158" s="158" t="s">
        <v>198</v>
      </c>
      <c r="E158" s="34"/>
      <c r="F158" s="159" t="s">
        <v>612</v>
      </c>
      <c r="G158" s="34"/>
      <c r="H158" s="34"/>
      <c r="I158" s="160"/>
      <c r="J158" s="34"/>
      <c r="K158" s="34"/>
      <c r="L158" s="35"/>
      <c r="M158" s="161"/>
      <c r="N158" s="162"/>
      <c r="O158" s="55"/>
      <c r="P158" s="55"/>
      <c r="Q158" s="55"/>
      <c r="R158" s="55"/>
      <c r="S158" s="55"/>
      <c r="T158" s="56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9" t="s">
        <v>198</v>
      </c>
      <c r="AU158" s="19" t="s">
        <v>85</v>
      </c>
    </row>
    <row r="159" spans="1:65" s="13" customFormat="1" ht="11.25">
      <c r="B159" s="163"/>
      <c r="D159" s="164" t="s">
        <v>200</v>
      </c>
      <c r="E159" s="165" t="s">
        <v>3</v>
      </c>
      <c r="F159" s="166" t="s">
        <v>2212</v>
      </c>
      <c r="H159" s="165" t="s">
        <v>3</v>
      </c>
      <c r="I159" s="167"/>
      <c r="L159" s="163"/>
      <c r="M159" s="168"/>
      <c r="N159" s="169"/>
      <c r="O159" s="169"/>
      <c r="P159" s="169"/>
      <c r="Q159" s="169"/>
      <c r="R159" s="169"/>
      <c r="S159" s="169"/>
      <c r="T159" s="170"/>
      <c r="AT159" s="165" t="s">
        <v>200</v>
      </c>
      <c r="AU159" s="165" t="s">
        <v>85</v>
      </c>
      <c r="AV159" s="13" t="s">
        <v>83</v>
      </c>
      <c r="AW159" s="13" t="s">
        <v>37</v>
      </c>
      <c r="AX159" s="13" t="s">
        <v>76</v>
      </c>
      <c r="AY159" s="165" t="s">
        <v>189</v>
      </c>
    </row>
    <row r="160" spans="1:65" s="14" customFormat="1" ht="11.25">
      <c r="B160" s="171"/>
      <c r="D160" s="164" t="s">
        <v>200</v>
      </c>
      <c r="E160" s="172" t="s">
        <v>3</v>
      </c>
      <c r="F160" s="173" t="s">
        <v>2213</v>
      </c>
      <c r="H160" s="174">
        <v>11.88</v>
      </c>
      <c r="I160" s="175"/>
      <c r="L160" s="171"/>
      <c r="M160" s="176"/>
      <c r="N160" s="177"/>
      <c r="O160" s="177"/>
      <c r="P160" s="177"/>
      <c r="Q160" s="177"/>
      <c r="R160" s="177"/>
      <c r="S160" s="177"/>
      <c r="T160" s="178"/>
      <c r="AT160" s="172" t="s">
        <v>200</v>
      </c>
      <c r="AU160" s="172" t="s">
        <v>85</v>
      </c>
      <c r="AV160" s="14" t="s">
        <v>85</v>
      </c>
      <c r="AW160" s="14" t="s">
        <v>37</v>
      </c>
      <c r="AX160" s="14" t="s">
        <v>76</v>
      </c>
      <c r="AY160" s="172" t="s">
        <v>189</v>
      </c>
    </row>
    <row r="161" spans="1:65" s="15" customFormat="1" ht="11.25">
      <c r="B161" s="179"/>
      <c r="D161" s="164" t="s">
        <v>200</v>
      </c>
      <c r="E161" s="180" t="s">
        <v>3</v>
      </c>
      <c r="F161" s="181" t="s">
        <v>203</v>
      </c>
      <c r="H161" s="182">
        <v>11.88</v>
      </c>
      <c r="I161" s="183"/>
      <c r="L161" s="179"/>
      <c r="M161" s="184"/>
      <c r="N161" s="185"/>
      <c r="O161" s="185"/>
      <c r="P161" s="185"/>
      <c r="Q161" s="185"/>
      <c r="R161" s="185"/>
      <c r="S161" s="185"/>
      <c r="T161" s="186"/>
      <c r="AT161" s="180" t="s">
        <v>200</v>
      </c>
      <c r="AU161" s="180" t="s">
        <v>85</v>
      </c>
      <c r="AV161" s="15" t="s">
        <v>196</v>
      </c>
      <c r="AW161" s="15" t="s">
        <v>37</v>
      </c>
      <c r="AX161" s="15" t="s">
        <v>83</v>
      </c>
      <c r="AY161" s="180" t="s">
        <v>189</v>
      </c>
    </row>
    <row r="162" spans="1:65" s="2" customFormat="1" ht="24.2" customHeight="1">
      <c r="A162" s="34"/>
      <c r="B162" s="144"/>
      <c r="C162" s="145" t="s">
        <v>294</v>
      </c>
      <c r="D162" s="145" t="s">
        <v>191</v>
      </c>
      <c r="E162" s="146" t="s">
        <v>616</v>
      </c>
      <c r="F162" s="147" t="s">
        <v>617</v>
      </c>
      <c r="G162" s="148" t="s">
        <v>238</v>
      </c>
      <c r="H162" s="149">
        <v>1.98</v>
      </c>
      <c r="I162" s="150"/>
      <c r="J162" s="151">
        <f>ROUND(I162*H162,2)</f>
        <v>0</v>
      </c>
      <c r="K162" s="147" t="s">
        <v>195</v>
      </c>
      <c r="L162" s="35"/>
      <c r="M162" s="152" t="s">
        <v>3</v>
      </c>
      <c r="N162" s="153" t="s">
        <v>47</v>
      </c>
      <c r="O162" s="55"/>
      <c r="P162" s="154">
        <f>O162*H162</f>
        <v>0</v>
      </c>
      <c r="Q162" s="154">
        <v>0</v>
      </c>
      <c r="R162" s="154">
        <f>Q162*H162</f>
        <v>0</v>
      </c>
      <c r="S162" s="154">
        <v>0</v>
      </c>
      <c r="T162" s="15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56" t="s">
        <v>196</v>
      </c>
      <c r="AT162" s="156" t="s">
        <v>191</v>
      </c>
      <c r="AU162" s="156" t="s">
        <v>85</v>
      </c>
      <c r="AY162" s="19" t="s">
        <v>189</v>
      </c>
      <c r="BE162" s="157">
        <f>IF(N162="základní",J162,0)</f>
        <v>0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9" t="s">
        <v>83</v>
      </c>
      <c r="BK162" s="157">
        <f>ROUND(I162*H162,2)</f>
        <v>0</v>
      </c>
      <c r="BL162" s="19" t="s">
        <v>196</v>
      </c>
      <c r="BM162" s="156" t="s">
        <v>2214</v>
      </c>
    </row>
    <row r="163" spans="1:65" s="2" customFormat="1" ht="11.25">
      <c r="A163" s="34"/>
      <c r="B163" s="35"/>
      <c r="C163" s="34"/>
      <c r="D163" s="158" t="s">
        <v>198</v>
      </c>
      <c r="E163" s="34"/>
      <c r="F163" s="159" t="s">
        <v>619</v>
      </c>
      <c r="G163" s="34"/>
      <c r="H163" s="34"/>
      <c r="I163" s="160"/>
      <c r="J163" s="34"/>
      <c r="K163" s="34"/>
      <c r="L163" s="35"/>
      <c r="M163" s="161"/>
      <c r="N163" s="162"/>
      <c r="O163" s="55"/>
      <c r="P163" s="55"/>
      <c r="Q163" s="55"/>
      <c r="R163" s="55"/>
      <c r="S163" s="55"/>
      <c r="T163" s="56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9" t="s">
        <v>198</v>
      </c>
      <c r="AU163" s="19" t="s">
        <v>85</v>
      </c>
    </row>
    <row r="164" spans="1:65" s="13" customFormat="1" ht="11.25">
      <c r="B164" s="163"/>
      <c r="D164" s="164" t="s">
        <v>200</v>
      </c>
      <c r="E164" s="165" t="s">
        <v>3</v>
      </c>
      <c r="F164" s="166" t="s">
        <v>2215</v>
      </c>
      <c r="H164" s="165" t="s">
        <v>3</v>
      </c>
      <c r="I164" s="167"/>
      <c r="L164" s="163"/>
      <c r="M164" s="168"/>
      <c r="N164" s="169"/>
      <c r="O164" s="169"/>
      <c r="P164" s="169"/>
      <c r="Q164" s="169"/>
      <c r="R164" s="169"/>
      <c r="S164" s="169"/>
      <c r="T164" s="170"/>
      <c r="AT164" s="165" t="s">
        <v>200</v>
      </c>
      <c r="AU164" s="165" t="s">
        <v>85</v>
      </c>
      <c r="AV164" s="13" t="s">
        <v>83</v>
      </c>
      <c r="AW164" s="13" t="s">
        <v>37</v>
      </c>
      <c r="AX164" s="13" t="s">
        <v>76</v>
      </c>
      <c r="AY164" s="165" t="s">
        <v>189</v>
      </c>
    </row>
    <row r="165" spans="1:65" s="14" customFormat="1" ht="11.25">
      <c r="B165" s="171"/>
      <c r="D165" s="164" t="s">
        <v>200</v>
      </c>
      <c r="E165" s="172" t="s">
        <v>3</v>
      </c>
      <c r="F165" s="173" t="s">
        <v>2216</v>
      </c>
      <c r="H165" s="174">
        <v>1.98</v>
      </c>
      <c r="I165" s="175"/>
      <c r="L165" s="171"/>
      <c r="M165" s="176"/>
      <c r="N165" s="177"/>
      <c r="O165" s="177"/>
      <c r="P165" s="177"/>
      <c r="Q165" s="177"/>
      <c r="R165" s="177"/>
      <c r="S165" s="177"/>
      <c r="T165" s="178"/>
      <c r="AT165" s="172" t="s">
        <v>200</v>
      </c>
      <c r="AU165" s="172" t="s">
        <v>85</v>
      </c>
      <c r="AV165" s="14" t="s">
        <v>85</v>
      </c>
      <c r="AW165" s="14" t="s">
        <v>37</v>
      </c>
      <c r="AX165" s="14" t="s">
        <v>76</v>
      </c>
      <c r="AY165" s="172" t="s">
        <v>189</v>
      </c>
    </row>
    <row r="166" spans="1:65" s="15" customFormat="1" ht="11.25">
      <c r="B166" s="179"/>
      <c r="D166" s="164" t="s">
        <v>200</v>
      </c>
      <c r="E166" s="180" t="s">
        <v>3</v>
      </c>
      <c r="F166" s="181" t="s">
        <v>203</v>
      </c>
      <c r="H166" s="182">
        <v>1.98</v>
      </c>
      <c r="I166" s="183"/>
      <c r="L166" s="179"/>
      <c r="M166" s="184"/>
      <c r="N166" s="185"/>
      <c r="O166" s="185"/>
      <c r="P166" s="185"/>
      <c r="Q166" s="185"/>
      <c r="R166" s="185"/>
      <c r="S166" s="185"/>
      <c r="T166" s="186"/>
      <c r="AT166" s="180" t="s">
        <v>200</v>
      </c>
      <c r="AU166" s="180" t="s">
        <v>85</v>
      </c>
      <c r="AV166" s="15" t="s">
        <v>196</v>
      </c>
      <c r="AW166" s="15" t="s">
        <v>37</v>
      </c>
      <c r="AX166" s="15" t="s">
        <v>83</v>
      </c>
      <c r="AY166" s="180" t="s">
        <v>189</v>
      </c>
    </row>
    <row r="167" spans="1:65" s="12" customFormat="1" ht="22.9" customHeight="1">
      <c r="B167" s="131"/>
      <c r="D167" s="132" t="s">
        <v>75</v>
      </c>
      <c r="E167" s="142" t="s">
        <v>622</v>
      </c>
      <c r="F167" s="142" t="s">
        <v>623</v>
      </c>
      <c r="I167" s="134"/>
      <c r="J167" s="143">
        <f>BK167</f>
        <v>0</v>
      </c>
      <c r="L167" s="131"/>
      <c r="M167" s="136"/>
      <c r="N167" s="137"/>
      <c r="O167" s="137"/>
      <c r="P167" s="138">
        <f>SUM(P168:P169)</f>
        <v>0</v>
      </c>
      <c r="Q167" s="137"/>
      <c r="R167" s="138">
        <f>SUM(R168:R169)</f>
        <v>0</v>
      </c>
      <c r="S167" s="137"/>
      <c r="T167" s="139">
        <f>SUM(T168:T169)</f>
        <v>0</v>
      </c>
      <c r="AR167" s="132" t="s">
        <v>83</v>
      </c>
      <c r="AT167" s="140" t="s">
        <v>75</v>
      </c>
      <c r="AU167" s="140" t="s">
        <v>83</v>
      </c>
      <c r="AY167" s="132" t="s">
        <v>189</v>
      </c>
      <c r="BK167" s="141">
        <f>SUM(BK168:BK169)</f>
        <v>0</v>
      </c>
    </row>
    <row r="168" spans="1:65" s="2" customFormat="1" ht="24.2" customHeight="1">
      <c r="A168" s="34"/>
      <c r="B168" s="144"/>
      <c r="C168" s="145" t="s">
        <v>9</v>
      </c>
      <c r="D168" s="145" t="s">
        <v>191</v>
      </c>
      <c r="E168" s="146" t="s">
        <v>625</v>
      </c>
      <c r="F168" s="147" t="s">
        <v>626</v>
      </c>
      <c r="G168" s="148" t="s">
        <v>238</v>
      </c>
      <c r="H168" s="149">
        <v>2.1819999999999999</v>
      </c>
      <c r="I168" s="150"/>
      <c r="J168" s="151">
        <f>ROUND(I168*H168,2)</f>
        <v>0</v>
      </c>
      <c r="K168" s="147" t="s">
        <v>195</v>
      </c>
      <c r="L168" s="35"/>
      <c r="M168" s="152" t="s">
        <v>3</v>
      </c>
      <c r="N168" s="153" t="s">
        <v>47</v>
      </c>
      <c r="O168" s="55"/>
      <c r="P168" s="154">
        <f>O168*H168</f>
        <v>0</v>
      </c>
      <c r="Q168" s="154">
        <v>0</v>
      </c>
      <c r="R168" s="154">
        <f>Q168*H168</f>
        <v>0</v>
      </c>
      <c r="S168" s="154">
        <v>0</v>
      </c>
      <c r="T168" s="15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56" t="s">
        <v>196</v>
      </c>
      <c r="AT168" s="156" t="s">
        <v>191</v>
      </c>
      <c r="AU168" s="156" t="s">
        <v>85</v>
      </c>
      <c r="AY168" s="19" t="s">
        <v>189</v>
      </c>
      <c r="BE168" s="157">
        <f>IF(N168="základní",J168,0)</f>
        <v>0</v>
      </c>
      <c r="BF168" s="157">
        <f>IF(N168="snížená",J168,0)</f>
        <v>0</v>
      </c>
      <c r="BG168" s="157">
        <f>IF(N168="zákl. přenesená",J168,0)</f>
        <v>0</v>
      </c>
      <c r="BH168" s="157">
        <f>IF(N168="sníž. přenesená",J168,0)</f>
        <v>0</v>
      </c>
      <c r="BI168" s="157">
        <f>IF(N168="nulová",J168,0)</f>
        <v>0</v>
      </c>
      <c r="BJ168" s="19" t="s">
        <v>83</v>
      </c>
      <c r="BK168" s="157">
        <f>ROUND(I168*H168,2)</f>
        <v>0</v>
      </c>
      <c r="BL168" s="19" t="s">
        <v>196</v>
      </c>
      <c r="BM168" s="156" t="s">
        <v>2217</v>
      </c>
    </row>
    <row r="169" spans="1:65" s="2" customFormat="1" ht="11.25">
      <c r="A169" s="34"/>
      <c r="B169" s="35"/>
      <c r="C169" s="34"/>
      <c r="D169" s="158" t="s">
        <v>198</v>
      </c>
      <c r="E169" s="34"/>
      <c r="F169" s="159" t="s">
        <v>628</v>
      </c>
      <c r="G169" s="34"/>
      <c r="H169" s="34"/>
      <c r="I169" s="160"/>
      <c r="J169" s="34"/>
      <c r="K169" s="34"/>
      <c r="L169" s="35"/>
      <c r="M169" s="198"/>
      <c r="N169" s="199"/>
      <c r="O169" s="200"/>
      <c r="P169" s="200"/>
      <c r="Q169" s="200"/>
      <c r="R169" s="200"/>
      <c r="S169" s="200"/>
      <c r="T169" s="201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9" t="s">
        <v>198</v>
      </c>
      <c r="AU169" s="19" t="s">
        <v>85</v>
      </c>
    </row>
    <row r="170" spans="1:65" s="2" customFormat="1" ht="6.95" customHeight="1">
      <c r="A170" s="34"/>
      <c r="B170" s="44"/>
      <c r="C170" s="45"/>
      <c r="D170" s="45"/>
      <c r="E170" s="45"/>
      <c r="F170" s="45"/>
      <c r="G170" s="45"/>
      <c r="H170" s="45"/>
      <c r="I170" s="45"/>
      <c r="J170" s="45"/>
      <c r="K170" s="45"/>
      <c r="L170" s="35"/>
      <c r="M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</row>
  </sheetData>
  <autoFilter ref="C89:K169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4" r:id="rId1"/>
    <hyperlink ref="F109" r:id="rId2"/>
    <hyperlink ref="F119" r:id="rId3"/>
    <hyperlink ref="F140" r:id="rId4"/>
    <hyperlink ref="F146" r:id="rId5"/>
    <hyperlink ref="F153" r:id="rId6"/>
    <hyperlink ref="F158" r:id="rId7"/>
    <hyperlink ref="F163" r:id="rId8"/>
    <hyperlink ref="F169" r:id="rId9"/>
  </hyperlinks>
  <pageMargins left="0.39374999999999999" right="0.39374999999999999" top="0.39374999999999999" bottom="0.39374999999999999" header="0" footer="0"/>
  <pageSetup paperSize="9" scale="84" fitToHeight="100" orientation="landscape" blackAndWhite="1" r:id="rId10"/>
  <headerFooter>
    <oddFooter>&amp;CStrana &amp;P z &amp;N</oddFooter>
  </headerFooter>
  <drawing r:id="rId1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1" t="s">
        <v>6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9" t="s">
        <v>139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pans="1:46" s="1" customFormat="1" ht="24.95" customHeight="1">
      <c r="B4" s="22"/>
      <c r="D4" s="23" t="s">
        <v>152</v>
      </c>
      <c r="L4" s="22"/>
      <c r="M4" s="95" t="s">
        <v>11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342" t="str">
        <f>'Rekapitulace stavby'!K6</f>
        <v>Průmyslová zóna IV - Šumperk</v>
      </c>
      <c r="F7" s="343"/>
      <c r="G7" s="343"/>
      <c r="H7" s="343"/>
      <c r="L7" s="22"/>
    </row>
    <row r="8" spans="1:46" s="1" customFormat="1" ht="12" customHeight="1">
      <c r="B8" s="22"/>
      <c r="D8" s="29" t="s">
        <v>153</v>
      </c>
      <c r="L8" s="22"/>
    </row>
    <row r="9" spans="1:46" s="2" customFormat="1" ht="16.5" customHeight="1">
      <c r="A9" s="34"/>
      <c r="B9" s="35"/>
      <c r="C9" s="34"/>
      <c r="D9" s="34"/>
      <c r="E9" s="342" t="s">
        <v>2218</v>
      </c>
      <c r="F9" s="345"/>
      <c r="G9" s="345"/>
      <c r="H9" s="345"/>
      <c r="I9" s="34"/>
      <c r="J9" s="34"/>
      <c r="K9" s="34"/>
      <c r="L9" s="9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5"/>
      <c r="C10" s="34"/>
      <c r="D10" s="29" t="s">
        <v>155</v>
      </c>
      <c r="E10" s="34"/>
      <c r="F10" s="34"/>
      <c r="G10" s="34"/>
      <c r="H10" s="34"/>
      <c r="I10" s="34"/>
      <c r="J10" s="34"/>
      <c r="K10" s="34"/>
      <c r="L10" s="9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5"/>
      <c r="C11" s="34"/>
      <c r="D11" s="34"/>
      <c r="E11" s="299" t="s">
        <v>2219</v>
      </c>
      <c r="F11" s="345"/>
      <c r="G11" s="345"/>
      <c r="H11" s="345"/>
      <c r="I11" s="34"/>
      <c r="J11" s="34"/>
      <c r="K11" s="34"/>
      <c r="L11" s="9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9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5"/>
      <c r="C13" s="34"/>
      <c r="D13" s="29" t="s">
        <v>19</v>
      </c>
      <c r="E13" s="34"/>
      <c r="F13" s="27" t="s">
        <v>3</v>
      </c>
      <c r="G13" s="34"/>
      <c r="H13" s="34"/>
      <c r="I13" s="29" t="s">
        <v>20</v>
      </c>
      <c r="J13" s="27" t="s">
        <v>3</v>
      </c>
      <c r="K13" s="34"/>
      <c r="L13" s="9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21</v>
      </c>
      <c r="E14" s="34"/>
      <c r="F14" s="27" t="s">
        <v>22</v>
      </c>
      <c r="G14" s="34"/>
      <c r="H14" s="34"/>
      <c r="I14" s="29" t="s">
        <v>23</v>
      </c>
      <c r="J14" s="52" t="str">
        <f>'Rekapitulace stavby'!AN8</f>
        <v>26. 11. 2021</v>
      </c>
      <c r="K14" s="34"/>
      <c r="L14" s="9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9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5"/>
      <c r="C16" s="34"/>
      <c r="D16" s="29" t="s">
        <v>25</v>
      </c>
      <c r="E16" s="34"/>
      <c r="F16" s="34"/>
      <c r="G16" s="34"/>
      <c r="H16" s="34"/>
      <c r="I16" s="29" t="s">
        <v>26</v>
      </c>
      <c r="J16" s="27" t="s">
        <v>27</v>
      </c>
      <c r="K16" s="34"/>
      <c r="L16" s="9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7" t="s">
        <v>28</v>
      </c>
      <c r="F17" s="34"/>
      <c r="G17" s="34"/>
      <c r="H17" s="34"/>
      <c r="I17" s="29" t="s">
        <v>29</v>
      </c>
      <c r="J17" s="27" t="s">
        <v>30</v>
      </c>
      <c r="K17" s="34"/>
      <c r="L17" s="9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9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9" t="s">
        <v>31</v>
      </c>
      <c r="E19" s="34"/>
      <c r="F19" s="34"/>
      <c r="G19" s="34"/>
      <c r="H19" s="34"/>
      <c r="I19" s="29" t="s">
        <v>26</v>
      </c>
      <c r="J19" s="30" t="str">
        <f>'Rekapitulace stavby'!AN13</f>
        <v>Vyplň údaj</v>
      </c>
      <c r="K19" s="34"/>
      <c r="L19" s="9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346" t="str">
        <f>'Rekapitulace stavby'!E14</f>
        <v>Vyplň údaj</v>
      </c>
      <c r="F20" s="325"/>
      <c r="G20" s="325"/>
      <c r="H20" s="325"/>
      <c r="I20" s="29" t="s">
        <v>29</v>
      </c>
      <c r="J20" s="30" t="str">
        <f>'Rekapitulace stavby'!AN14</f>
        <v>Vyplň údaj</v>
      </c>
      <c r="K20" s="34"/>
      <c r="L20" s="9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9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9" t="s">
        <v>33</v>
      </c>
      <c r="E22" s="34"/>
      <c r="F22" s="34"/>
      <c r="G22" s="34"/>
      <c r="H22" s="34"/>
      <c r="I22" s="29" t="s">
        <v>26</v>
      </c>
      <c r="J22" s="27" t="s">
        <v>34</v>
      </c>
      <c r="K22" s="34"/>
      <c r="L22" s="9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7" t="s">
        <v>35</v>
      </c>
      <c r="F23" s="34"/>
      <c r="G23" s="34"/>
      <c r="H23" s="34"/>
      <c r="I23" s="29" t="s">
        <v>29</v>
      </c>
      <c r="J23" s="27" t="s">
        <v>36</v>
      </c>
      <c r="K23" s="34"/>
      <c r="L23" s="9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9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9" t="s">
        <v>38</v>
      </c>
      <c r="E25" s="34"/>
      <c r="F25" s="34"/>
      <c r="G25" s="34"/>
      <c r="H25" s="34"/>
      <c r="I25" s="29" t="s">
        <v>26</v>
      </c>
      <c r="J25" s="27" t="s">
        <v>3</v>
      </c>
      <c r="K25" s="34"/>
      <c r="L25" s="9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7" t="s">
        <v>39</v>
      </c>
      <c r="F26" s="34"/>
      <c r="G26" s="34"/>
      <c r="H26" s="34"/>
      <c r="I26" s="29" t="s">
        <v>29</v>
      </c>
      <c r="J26" s="27" t="s">
        <v>3</v>
      </c>
      <c r="K26" s="34"/>
      <c r="L26" s="9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9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9" t="s">
        <v>40</v>
      </c>
      <c r="E28" s="34"/>
      <c r="F28" s="34"/>
      <c r="G28" s="34"/>
      <c r="H28" s="34"/>
      <c r="I28" s="34"/>
      <c r="J28" s="34"/>
      <c r="K28" s="34"/>
      <c r="L28" s="9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98"/>
      <c r="B29" s="99"/>
      <c r="C29" s="98"/>
      <c r="D29" s="98"/>
      <c r="E29" s="330" t="s">
        <v>3</v>
      </c>
      <c r="F29" s="330"/>
      <c r="G29" s="330"/>
      <c r="H29" s="330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9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01" t="s">
        <v>42</v>
      </c>
      <c r="E32" s="34"/>
      <c r="F32" s="34"/>
      <c r="G32" s="34"/>
      <c r="H32" s="34"/>
      <c r="I32" s="34"/>
      <c r="J32" s="68">
        <f>ROUND(J87, 2)</f>
        <v>0</v>
      </c>
      <c r="K32" s="34"/>
      <c r="L32" s="9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34"/>
      <c r="F34" s="38" t="s">
        <v>44</v>
      </c>
      <c r="G34" s="34"/>
      <c r="H34" s="34"/>
      <c r="I34" s="38" t="s">
        <v>43</v>
      </c>
      <c r="J34" s="38" t="s">
        <v>45</v>
      </c>
      <c r="K34" s="34"/>
      <c r="L34" s="9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5"/>
      <c r="C35" s="34"/>
      <c r="D35" s="96" t="s">
        <v>46</v>
      </c>
      <c r="E35" s="29" t="s">
        <v>47</v>
      </c>
      <c r="F35" s="102">
        <f>ROUND((SUM(BE87:BE99)),  2)</f>
        <v>0</v>
      </c>
      <c r="G35" s="34"/>
      <c r="H35" s="34"/>
      <c r="I35" s="103">
        <v>0.21</v>
      </c>
      <c r="J35" s="102">
        <f>ROUND(((SUM(BE87:BE99))*I35),  2)</f>
        <v>0</v>
      </c>
      <c r="K35" s="34"/>
      <c r="L35" s="9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29" t="s">
        <v>48</v>
      </c>
      <c r="F36" s="102">
        <f>ROUND((SUM(BF87:BF99)),  2)</f>
        <v>0</v>
      </c>
      <c r="G36" s="34"/>
      <c r="H36" s="34"/>
      <c r="I36" s="103">
        <v>0.15</v>
      </c>
      <c r="J36" s="102">
        <f>ROUND(((SUM(BF87:BF99))*I36),  2)</f>
        <v>0</v>
      </c>
      <c r="K36" s="34"/>
      <c r="L36" s="9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49</v>
      </c>
      <c r="F37" s="102">
        <f>ROUND((SUM(BG87:BG99)),  2)</f>
        <v>0</v>
      </c>
      <c r="G37" s="34"/>
      <c r="H37" s="34"/>
      <c r="I37" s="103">
        <v>0.21</v>
      </c>
      <c r="J37" s="102">
        <f>0</f>
        <v>0</v>
      </c>
      <c r="K37" s="34"/>
      <c r="L37" s="9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5"/>
      <c r="C38" s="34"/>
      <c r="D38" s="34"/>
      <c r="E38" s="29" t="s">
        <v>50</v>
      </c>
      <c r="F38" s="102">
        <f>ROUND((SUM(BH87:BH99)),  2)</f>
        <v>0</v>
      </c>
      <c r="G38" s="34"/>
      <c r="H38" s="34"/>
      <c r="I38" s="103">
        <v>0.15</v>
      </c>
      <c r="J38" s="102">
        <f>0</f>
        <v>0</v>
      </c>
      <c r="K38" s="34"/>
      <c r="L38" s="9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9" t="s">
        <v>51</v>
      </c>
      <c r="F39" s="102">
        <f>ROUND((SUM(BI87:BI99)),  2)</f>
        <v>0</v>
      </c>
      <c r="G39" s="34"/>
      <c r="H39" s="34"/>
      <c r="I39" s="103">
        <v>0</v>
      </c>
      <c r="J39" s="102">
        <f>0</f>
        <v>0</v>
      </c>
      <c r="K39" s="34"/>
      <c r="L39" s="9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9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4"/>
      <c r="D41" s="105" t="s">
        <v>52</v>
      </c>
      <c r="E41" s="57"/>
      <c r="F41" s="57"/>
      <c r="G41" s="106" t="s">
        <v>53</v>
      </c>
      <c r="H41" s="107" t="s">
        <v>54</v>
      </c>
      <c r="I41" s="57"/>
      <c r="J41" s="108">
        <f>SUM(J32:J39)</f>
        <v>0</v>
      </c>
      <c r="K41" s="109"/>
      <c r="L41" s="9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9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9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159</v>
      </c>
      <c r="D47" s="34"/>
      <c r="E47" s="34"/>
      <c r="F47" s="34"/>
      <c r="G47" s="34"/>
      <c r="H47" s="34"/>
      <c r="I47" s="34"/>
      <c r="J47" s="34"/>
      <c r="K47" s="34"/>
      <c r="L47" s="9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9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17</v>
      </c>
      <c r="D49" s="34"/>
      <c r="E49" s="34"/>
      <c r="F49" s="34"/>
      <c r="G49" s="34"/>
      <c r="H49" s="34"/>
      <c r="I49" s="34"/>
      <c r="J49" s="34"/>
      <c r="K49" s="34"/>
      <c r="L49" s="9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42" t="str">
        <f>E7</f>
        <v>Průmyslová zóna IV - Šumperk</v>
      </c>
      <c r="F50" s="343"/>
      <c r="G50" s="343"/>
      <c r="H50" s="343"/>
      <c r="I50" s="34"/>
      <c r="J50" s="34"/>
      <c r="K50" s="34"/>
      <c r="L50" s="9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2"/>
      <c r="C51" s="29" t="s">
        <v>153</v>
      </c>
      <c r="L51" s="22"/>
    </row>
    <row r="52" spans="1:47" s="2" customFormat="1" ht="16.5" customHeight="1">
      <c r="A52" s="34"/>
      <c r="B52" s="35"/>
      <c r="C52" s="34"/>
      <c r="D52" s="34"/>
      <c r="E52" s="342" t="s">
        <v>2218</v>
      </c>
      <c r="F52" s="345"/>
      <c r="G52" s="345"/>
      <c r="H52" s="345"/>
      <c r="I52" s="34"/>
      <c r="J52" s="34"/>
      <c r="K52" s="34"/>
      <c r="L52" s="9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155</v>
      </c>
      <c r="D53" s="34"/>
      <c r="E53" s="34"/>
      <c r="F53" s="34"/>
      <c r="G53" s="34"/>
      <c r="H53" s="34"/>
      <c r="I53" s="34"/>
      <c r="J53" s="34"/>
      <c r="K53" s="34"/>
      <c r="L53" s="9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4"/>
      <c r="D54" s="34"/>
      <c r="E54" s="299" t="str">
        <f>E11</f>
        <v>SO 801 - Inventarizace zeleně, kácení</v>
      </c>
      <c r="F54" s="345"/>
      <c r="G54" s="345"/>
      <c r="H54" s="345"/>
      <c r="I54" s="34"/>
      <c r="J54" s="34"/>
      <c r="K54" s="34"/>
      <c r="L54" s="9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4"/>
      <c r="D55" s="34"/>
      <c r="E55" s="34"/>
      <c r="F55" s="34"/>
      <c r="G55" s="34"/>
      <c r="H55" s="34"/>
      <c r="I55" s="34"/>
      <c r="J55" s="34"/>
      <c r="K55" s="34"/>
      <c r="L55" s="9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4"/>
      <c r="E56" s="34"/>
      <c r="F56" s="27" t="str">
        <f>F14</f>
        <v>k.ú.Šumperk</v>
      </c>
      <c r="G56" s="34"/>
      <c r="H56" s="34"/>
      <c r="I56" s="29" t="s">
        <v>23</v>
      </c>
      <c r="J56" s="52" t="str">
        <f>IF(J14="","",J14)</f>
        <v>26. 11. 2021</v>
      </c>
      <c r="K56" s="34"/>
      <c r="L56" s="9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9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4"/>
      <c r="E58" s="34"/>
      <c r="F58" s="27" t="str">
        <f>E17</f>
        <v>Město Šumperk</v>
      </c>
      <c r="G58" s="34"/>
      <c r="H58" s="34"/>
      <c r="I58" s="29" t="s">
        <v>33</v>
      </c>
      <c r="J58" s="32" t="str">
        <f>E23</f>
        <v>Cekr CZ s.r.o.</v>
      </c>
      <c r="K58" s="34"/>
      <c r="L58" s="9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5.7" customHeight="1">
      <c r="A59" s="34"/>
      <c r="B59" s="35"/>
      <c r="C59" s="29" t="s">
        <v>31</v>
      </c>
      <c r="D59" s="34"/>
      <c r="E59" s="34"/>
      <c r="F59" s="27" t="str">
        <f>IF(E20="","",E20)</f>
        <v>Vyplň údaj</v>
      </c>
      <c r="G59" s="34"/>
      <c r="H59" s="34"/>
      <c r="I59" s="29" t="s">
        <v>38</v>
      </c>
      <c r="J59" s="32" t="str">
        <f>E26</f>
        <v>Jan Zamykal, CS ÚRS 2021/II</v>
      </c>
      <c r="K59" s="34"/>
      <c r="L59" s="9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4"/>
      <c r="D60" s="34"/>
      <c r="E60" s="34"/>
      <c r="F60" s="34"/>
      <c r="G60" s="34"/>
      <c r="H60" s="34"/>
      <c r="I60" s="34"/>
      <c r="J60" s="34"/>
      <c r="K60" s="34"/>
      <c r="L60" s="9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10" t="s">
        <v>160</v>
      </c>
      <c r="D61" s="104"/>
      <c r="E61" s="104"/>
      <c r="F61" s="104"/>
      <c r="G61" s="104"/>
      <c r="H61" s="104"/>
      <c r="I61" s="104"/>
      <c r="J61" s="111" t="s">
        <v>161</v>
      </c>
      <c r="K61" s="104"/>
      <c r="L61" s="9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4"/>
      <c r="D62" s="34"/>
      <c r="E62" s="34"/>
      <c r="F62" s="34"/>
      <c r="G62" s="34"/>
      <c r="H62" s="34"/>
      <c r="I62" s="34"/>
      <c r="J62" s="34"/>
      <c r="K62" s="34"/>
      <c r="L62" s="9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12" t="s">
        <v>74</v>
      </c>
      <c r="D63" s="34"/>
      <c r="E63" s="34"/>
      <c r="F63" s="34"/>
      <c r="G63" s="34"/>
      <c r="H63" s="34"/>
      <c r="I63" s="34"/>
      <c r="J63" s="68">
        <f>J87</f>
        <v>0</v>
      </c>
      <c r="K63" s="34"/>
      <c r="L63" s="9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162</v>
      </c>
    </row>
    <row r="64" spans="1:47" s="9" customFormat="1" ht="24.95" customHeight="1">
      <c r="B64" s="113"/>
      <c r="D64" s="114" t="s">
        <v>163</v>
      </c>
      <c r="E64" s="115"/>
      <c r="F64" s="115"/>
      <c r="G64" s="115"/>
      <c r="H64" s="115"/>
      <c r="I64" s="115"/>
      <c r="J64" s="116">
        <f>J88</f>
        <v>0</v>
      </c>
      <c r="L64" s="113"/>
    </row>
    <row r="65" spans="1:31" s="10" customFormat="1" ht="19.899999999999999" customHeight="1">
      <c r="B65" s="117"/>
      <c r="D65" s="118" t="s">
        <v>164</v>
      </c>
      <c r="E65" s="119"/>
      <c r="F65" s="119"/>
      <c r="G65" s="119"/>
      <c r="H65" s="119"/>
      <c r="I65" s="119"/>
      <c r="J65" s="120">
        <f>J89</f>
        <v>0</v>
      </c>
      <c r="L65" s="117"/>
    </row>
    <row r="66" spans="1:31" s="2" customFormat="1" ht="21.75" customHeight="1">
      <c r="A66" s="34"/>
      <c r="B66" s="35"/>
      <c r="C66" s="34"/>
      <c r="D66" s="34"/>
      <c r="E66" s="34"/>
      <c r="F66" s="34"/>
      <c r="G66" s="34"/>
      <c r="H66" s="34"/>
      <c r="I66" s="34"/>
      <c r="J66" s="34"/>
      <c r="K66" s="34"/>
      <c r="L66" s="97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customHeight="1">
      <c r="A67" s="34"/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97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5" customHeight="1">
      <c r="A71" s="34"/>
      <c r="B71" s="46"/>
      <c r="C71" s="47"/>
      <c r="D71" s="47"/>
      <c r="E71" s="47"/>
      <c r="F71" s="47"/>
      <c r="G71" s="47"/>
      <c r="H71" s="47"/>
      <c r="I71" s="47"/>
      <c r="J71" s="47"/>
      <c r="K71" s="47"/>
      <c r="L71" s="97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3" t="s">
        <v>174</v>
      </c>
      <c r="D72" s="34"/>
      <c r="E72" s="34"/>
      <c r="F72" s="34"/>
      <c r="G72" s="34"/>
      <c r="H72" s="34"/>
      <c r="I72" s="34"/>
      <c r="J72" s="34"/>
      <c r="K72" s="34"/>
      <c r="L72" s="97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4"/>
      <c r="D73" s="34"/>
      <c r="E73" s="34"/>
      <c r="F73" s="34"/>
      <c r="G73" s="34"/>
      <c r="H73" s="34"/>
      <c r="I73" s="34"/>
      <c r="J73" s="34"/>
      <c r="K73" s="34"/>
      <c r="L73" s="9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17</v>
      </c>
      <c r="D74" s="34"/>
      <c r="E74" s="34"/>
      <c r="F74" s="34"/>
      <c r="G74" s="34"/>
      <c r="H74" s="34"/>
      <c r="I74" s="34"/>
      <c r="J74" s="34"/>
      <c r="K74" s="34"/>
      <c r="L74" s="9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4"/>
      <c r="D75" s="34"/>
      <c r="E75" s="342" t="str">
        <f>E7</f>
        <v>Průmyslová zóna IV - Šumperk</v>
      </c>
      <c r="F75" s="343"/>
      <c r="G75" s="343"/>
      <c r="H75" s="343"/>
      <c r="I75" s="34"/>
      <c r="J75" s="34"/>
      <c r="K75" s="34"/>
      <c r="L75" s="9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1" customFormat="1" ht="12" customHeight="1">
      <c r="B76" s="22"/>
      <c r="C76" s="29" t="s">
        <v>153</v>
      </c>
      <c r="L76" s="22"/>
    </row>
    <row r="77" spans="1:31" s="2" customFormat="1" ht="16.5" customHeight="1">
      <c r="A77" s="34"/>
      <c r="B77" s="35"/>
      <c r="C77" s="34"/>
      <c r="D77" s="34"/>
      <c r="E77" s="342" t="s">
        <v>2218</v>
      </c>
      <c r="F77" s="345"/>
      <c r="G77" s="345"/>
      <c r="H77" s="345"/>
      <c r="I77" s="34"/>
      <c r="J77" s="34"/>
      <c r="K77" s="34"/>
      <c r="L77" s="9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155</v>
      </c>
      <c r="D78" s="34"/>
      <c r="E78" s="34"/>
      <c r="F78" s="34"/>
      <c r="G78" s="34"/>
      <c r="H78" s="34"/>
      <c r="I78" s="34"/>
      <c r="J78" s="34"/>
      <c r="K78" s="34"/>
      <c r="L78" s="9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4"/>
      <c r="D79" s="34"/>
      <c r="E79" s="299" t="str">
        <f>E11</f>
        <v>SO 801 - Inventarizace zeleně, kácení</v>
      </c>
      <c r="F79" s="345"/>
      <c r="G79" s="345"/>
      <c r="H79" s="345"/>
      <c r="I79" s="34"/>
      <c r="J79" s="34"/>
      <c r="K79" s="34"/>
      <c r="L79" s="9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4"/>
      <c r="D80" s="34"/>
      <c r="E80" s="34"/>
      <c r="F80" s="34"/>
      <c r="G80" s="34"/>
      <c r="H80" s="34"/>
      <c r="I80" s="34"/>
      <c r="J80" s="34"/>
      <c r="K80" s="34"/>
      <c r="L80" s="9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21</v>
      </c>
      <c r="D81" s="34"/>
      <c r="E81" s="34"/>
      <c r="F81" s="27" t="str">
        <f>F14</f>
        <v>k.ú.Šumperk</v>
      </c>
      <c r="G81" s="34"/>
      <c r="H81" s="34"/>
      <c r="I81" s="29" t="s">
        <v>23</v>
      </c>
      <c r="J81" s="52" t="str">
        <f>IF(J14="","",J14)</f>
        <v>26. 11. 2021</v>
      </c>
      <c r="K81" s="34"/>
      <c r="L81" s="9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4"/>
      <c r="D82" s="34"/>
      <c r="E82" s="34"/>
      <c r="F82" s="34"/>
      <c r="G82" s="34"/>
      <c r="H82" s="34"/>
      <c r="I82" s="34"/>
      <c r="J82" s="34"/>
      <c r="K82" s="34"/>
      <c r="L82" s="9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25</v>
      </c>
      <c r="D83" s="34"/>
      <c r="E83" s="34"/>
      <c r="F83" s="27" t="str">
        <f>E17</f>
        <v>Město Šumperk</v>
      </c>
      <c r="G83" s="34"/>
      <c r="H83" s="34"/>
      <c r="I83" s="29" t="s">
        <v>33</v>
      </c>
      <c r="J83" s="32" t="str">
        <f>E23</f>
        <v>Cekr CZ s.r.o.</v>
      </c>
      <c r="K83" s="34"/>
      <c r="L83" s="9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25.7" customHeight="1">
      <c r="A84" s="34"/>
      <c r="B84" s="35"/>
      <c r="C84" s="29" t="s">
        <v>31</v>
      </c>
      <c r="D84" s="34"/>
      <c r="E84" s="34"/>
      <c r="F84" s="27" t="str">
        <f>IF(E20="","",E20)</f>
        <v>Vyplň údaj</v>
      </c>
      <c r="G84" s="34"/>
      <c r="H84" s="34"/>
      <c r="I84" s="29" t="s">
        <v>38</v>
      </c>
      <c r="J84" s="32" t="str">
        <f>E26</f>
        <v>Jan Zamykal, CS ÚRS 2021/II</v>
      </c>
      <c r="K84" s="34"/>
      <c r="L84" s="9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4"/>
      <c r="D85" s="34"/>
      <c r="E85" s="34"/>
      <c r="F85" s="34"/>
      <c r="G85" s="34"/>
      <c r="H85" s="34"/>
      <c r="I85" s="34"/>
      <c r="J85" s="34"/>
      <c r="K85" s="34"/>
      <c r="L85" s="9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21"/>
      <c r="B86" s="122"/>
      <c r="C86" s="123" t="s">
        <v>175</v>
      </c>
      <c r="D86" s="124" t="s">
        <v>61</v>
      </c>
      <c r="E86" s="124" t="s">
        <v>57</v>
      </c>
      <c r="F86" s="124" t="s">
        <v>58</v>
      </c>
      <c r="G86" s="124" t="s">
        <v>176</v>
      </c>
      <c r="H86" s="124" t="s">
        <v>177</v>
      </c>
      <c r="I86" s="124" t="s">
        <v>178</v>
      </c>
      <c r="J86" s="124" t="s">
        <v>161</v>
      </c>
      <c r="K86" s="125" t="s">
        <v>179</v>
      </c>
      <c r="L86" s="126"/>
      <c r="M86" s="59" t="s">
        <v>3</v>
      </c>
      <c r="N86" s="60" t="s">
        <v>46</v>
      </c>
      <c r="O86" s="60" t="s">
        <v>180</v>
      </c>
      <c r="P86" s="60" t="s">
        <v>181</v>
      </c>
      <c r="Q86" s="60" t="s">
        <v>182</v>
      </c>
      <c r="R86" s="60" t="s">
        <v>183</v>
      </c>
      <c r="S86" s="60" t="s">
        <v>184</v>
      </c>
      <c r="T86" s="61" t="s">
        <v>185</v>
      </c>
      <c r="U86" s="121"/>
      <c r="V86" s="121"/>
      <c r="W86" s="121"/>
      <c r="X86" s="121"/>
      <c r="Y86" s="121"/>
      <c r="Z86" s="121"/>
      <c r="AA86" s="121"/>
      <c r="AB86" s="121"/>
      <c r="AC86" s="121"/>
      <c r="AD86" s="121"/>
      <c r="AE86" s="121"/>
    </row>
    <row r="87" spans="1:65" s="2" customFormat="1" ht="22.9" customHeight="1">
      <c r="A87" s="34"/>
      <c r="B87" s="35"/>
      <c r="C87" s="66" t="s">
        <v>186</v>
      </c>
      <c r="D87" s="34"/>
      <c r="E87" s="34"/>
      <c r="F87" s="34"/>
      <c r="G87" s="34"/>
      <c r="H87" s="34"/>
      <c r="I87" s="34"/>
      <c r="J87" s="127">
        <f>BK87</f>
        <v>0</v>
      </c>
      <c r="K87" s="34"/>
      <c r="L87" s="35"/>
      <c r="M87" s="62"/>
      <c r="N87" s="53"/>
      <c r="O87" s="63"/>
      <c r="P87" s="128">
        <f>P88</f>
        <v>0</v>
      </c>
      <c r="Q87" s="63"/>
      <c r="R87" s="128">
        <f>R88</f>
        <v>0</v>
      </c>
      <c r="S87" s="63"/>
      <c r="T87" s="129">
        <f>T88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9" t="s">
        <v>75</v>
      </c>
      <c r="AU87" s="19" t="s">
        <v>162</v>
      </c>
      <c r="BK87" s="130">
        <f>BK88</f>
        <v>0</v>
      </c>
    </row>
    <row r="88" spans="1:65" s="12" customFormat="1" ht="25.9" customHeight="1">
      <c r="B88" s="131"/>
      <c r="D88" s="132" t="s">
        <v>75</v>
      </c>
      <c r="E88" s="133" t="s">
        <v>187</v>
      </c>
      <c r="F88" s="133" t="s">
        <v>188</v>
      </c>
      <c r="I88" s="134"/>
      <c r="J88" s="135">
        <f>BK88</f>
        <v>0</v>
      </c>
      <c r="L88" s="131"/>
      <c r="M88" s="136"/>
      <c r="N88" s="137"/>
      <c r="O88" s="137"/>
      <c r="P88" s="138">
        <f>P89</f>
        <v>0</v>
      </c>
      <c r="Q88" s="137"/>
      <c r="R88" s="138">
        <f>R89</f>
        <v>0</v>
      </c>
      <c r="S88" s="137"/>
      <c r="T88" s="139">
        <f>T89</f>
        <v>0</v>
      </c>
      <c r="AR88" s="132" t="s">
        <v>83</v>
      </c>
      <c r="AT88" s="140" t="s">
        <v>75</v>
      </c>
      <c r="AU88" s="140" t="s">
        <v>76</v>
      </c>
      <c r="AY88" s="132" t="s">
        <v>189</v>
      </c>
      <c r="BK88" s="141">
        <f>BK89</f>
        <v>0</v>
      </c>
    </row>
    <row r="89" spans="1:65" s="12" customFormat="1" ht="22.9" customHeight="1">
      <c r="B89" s="131"/>
      <c r="D89" s="132" t="s">
        <v>75</v>
      </c>
      <c r="E89" s="142" t="s">
        <v>83</v>
      </c>
      <c r="F89" s="142" t="s">
        <v>190</v>
      </c>
      <c r="I89" s="134"/>
      <c r="J89" s="143">
        <f>BK89</f>
        <v>0</v>
      </c>
      <c r="L89" s="131"/>
      <c r="M89" s="136"/>
      <c r="N89" s="137"/>
      <c r="O89" s="137"/>
      <c r="P89" s="138">
        <f>SUM(P90:P99)</f>
        <v>0</v>
      </c>
      <c r="Q89" s="137"/>
      <c r="R89" s="138">
        <f>SUM(R90:R99)</f>
        <v>0</v>
      </c>
      <c r="S89" s="137"/>
      <c r="T89" s="139">
        <f>SUM(T90:T99)</f>
        <v>0</v>
      </c>
      <c r="AR89" s="132" t="s">
        <v>83</v>
      </c>
      <c r="AT89" s="140" t="s">
        <v>75</v>
      </c>
      <c r="AU89" s="140" t="s">
        <v>83</v>
      </c>
      <c r="AY89" s="132" t="s">
        <v>189</v>
      </c>
      <c r="BK89" s="141">
        <f>SUM(BK90:BK99)</f>
        <v>0</v>
      </c>
    </row>
    <row r="90" spans="1:65" s="2" customFormat="1" ht="16.5" customHeight="1">
      <c r="A90" s="34"/>
      <c r="B90" s="144"/>
      <c r="C90" s="145" t="s">
        <v>245</v>
      </c>
      <c r="D90" s="145" t="s">
        <v>191</v>
      </c>
      <c r="E90" s="146" t="s">
        <v>2220</v>
      </c>
      <c r="F90" s="147" t="s">
        <v>2221</v>
      </c>
      <c r="G90" s="148" t="s">
        <v>595</v>
      </c>
      <c r="H90" s="149">
        <v>2</v>
      </c>
      <c r="I90" s="150"/>
      <c r="J90" s="151">
        <f>ROUND(I90*H90,2)</f>
        <v>0</v>
      </c>
      <c r="K90" s="147" t="s">
        <v>297</v>
      </c>
      <c r="L90" s="35"/>
      <c r="M90" s="152" t="s">
        <v>3</v>
      </c>
      <c r="N90" s="153" t="s">
        <v>47</v>
      </c>
      <c r="O90" s="55"/>
      <c r="P90" s="154">
        <f>O90*H90</f>
        <v>0</v>
      </c>
      <c r="Q90" s="154">
        <v>0</v>
      </c>
      <c r="R90" s="154">
        <f>Q90*H90</f>
        <v>0</v>
      </c>
      <c r="S90" s="154">
        <v>0</v>
      </c>
      <c r="T90" s="155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56" t="s">
        <v>196</v>
      </c>
      <c r="AT90" s="156" t="s">
        <v>191</v>
      </c>
      <c r="AU90" s="156" t="s">
        <v>85</v>
      </c>
      <c r="AY90" s="19" t="s">
        <v>189</v>
      </c>
      <c r="BE90" s="157">
        <f>IF(N90="základní",J90,0)</f>
        <v>0</v>
      </c>
      <c r="BF90" s="157">
        <f>IF(N90="snížená",J90,0)</f>
        <v>0</v>
      </c>
      <c r="BG90" s="157">
        <f>IF(N90="zákl. přenesená",J90,0)</f>
        <v>0</v>
      </c>
      <c r="BH90" s="157">
        <f>IF(N90="sníž. přenesená",J90,0)</f>
        <v>0</v>
      </c>
      <c r="BI90" s="157">
        <f>IF(N90="nulová",J90,0)</f>
        <v>0</v>
      </c>
      <c r="BJ90" s="19" t="s">
        <v>83</v>
      </c>
      <c r="BK90" s="157">
        <f>ROUND(I90*H90,2)</f>
        <v>0</v>
      </c>
      <c r="BL90" s="19" t="s">
        <v>196</v>
      </c>
      <c r="BM90" s="156" t="s">
        <v>2222</v>
      </c>
    </row>
    <row r="91" spans="1:65" s="2" customFormat="1" ht="19.5">
      <c r="A91" s="34"/>
      <c r="B91" s="35"/>
      <c r="C91" s="34"/>
      <c r="D91" s="164" t="s">
        <v>241</v>
      </c>
      <c r="E91" s="34"/>
      <c r="F91" s="197" t="s">
        <v>512</v>
      </c>
      <c r="G91" s="34"/>
      <c r="H91" s="34"/>
      <c r="I91" s="160"/>
      <c r="J91" s="34"/>
      <c r="K91" s="34"/>
      <c r="L91" s="35"/>
      <c r="M91" s="161"/>
      <c r="N91" s="162"/>
      <c r="O91" s="55"/>
      <c r="P91" s="55"/>
      <c r="Q91" s="55"/>
      <c r="R91" s="55"/>
      <c r="S91" s="55"/>
      <c r="T91" s="56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9" t="s">
        <v>241</v>
      </c>
      <c r="AU91" s="19" t="s">
        <v>85</v>
      </c>
    </row>
    <row r="92" spans="1:65" s="2" customFormat="1" ht="16.5" customHeight="1">
      <c r="A92" s="34"/>
      <c r="B92" s="144"/>
      <c r="C92" s="145" t="s">
        <v>239</v>
      </c>
      <c r="D92" s="145" t="s">
        <v>191</v>
      </c>
      <c r="E92" s="146" t="s">
        <v>2223</v>
      </c>
      <c r="F92" s="147" t="s">
        <v>2224</v>
      </c>
      <c r="G92" s="148" t="s">
        <v>595</v>
      </c>
      <c r="H92" s="149">
        <v>2</v>
      </c>
      <c r="I92" s="150"/>
      <c r="J92" s="151">
        <f>ROUND(I92*H92,2)</f>
        <v>0</v>
      </c>
      <c r="K92" s="147" t="s">
        <v>297</v>
      </c>
      <c r="L92" s="35"/>
      <c r="M92" s="152" t="s">
        <v>3</v>
      </c>
      <c r="N92" s="153" t="s">
        <v>47</v>
      </c>
      <c r="O92" s="55"/>
      <c r="P92" s="154">
        <f>O92*H92</f>
        <v>0</v>
      </c>
      <c r="Q92" s="154">
        <v>0</v>
      </c>
      <c r="R92" s="154">
        <f>Q92*H92</f>
        <v>0</v>
      </c>
      <c r="S92" s="154">
        <v>0</v>
      </c>
      <c r="T92" s="155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56" t="s">
        <v>196</v>
      </c>
      <c r="AT92" s="156" t="s">
        <v>191</v>
      </c>
      <c r="AU92" s="156" t="s">
        <v>85</v>
      </c>
      <c r="AY92" s="19" t="s">
        <v>189</v>
      </c>
      <c r="BE92" s="157">
        <f>IF(N92="základní",J92,0)</f>
        <v>0</v>
      </c>
      <c r="BF92" s="157">
        <f>IF(N92="snížená",J92,0)</f>
        <v>0</v>
      </c>
      <c r="BG92" s="157">
        <f>IF(N92="zákl. přenesená",J92,0)</f>
        <v>0</v>
      </c>
      <c r="BH92" s="157">
        <f>IF(N92="sníž. přenesená",J92,0)</f>
        <v>0</v>
      </c>
      <c r="BI92" s="157">
        <f>IF(N92="nulová",J92,0)</f>
        <v>0</v>
      </c>
      <c r="BJ92" s="19" t="s">
        <v>83</v>
      </c>
      <c r="BK92" s="157">
        <f>ROUND(I92*H92,2)</f>
        <v>0</v>
      </c>
      <c r="BL92" s="19" t="s">
        <v>196</v>
      </c>
      <c r="BM92" s="156" t="s">
        <v>2225</v>
      </c>
    </row>
    <row r="93" spans="1:65" s="2" customFormat="1" ht="19.5">
      <c r="A93" s="34"/>
      <c r="B93" s="35"/>
      <c r="C93" s="34"/>
      <c r="D93" s="164" t="s">
        <v>241</v>
      </c>
      <c r="E93" s="34"/>
      <c r="F93" s="197" t="s">
        <v>512</v>
      </c>
      <c r="G93" s="34"/>
      <c r="H93" s="34"/>
      <c r="I93" s="160"/>
      <c r="J93" s="34"/>
      <c r="K93" s="34"/>
      <c r="L93" s="35"/>
      <c r="M93" s="161"/>
      <c r="N93" s="162"/>
      <c r="O93" s="55"/>
      <c r="P93" s="55"/>
      <c r="Q93" s="55"/>
      <c r="R93" s="55"/>
      <c r="S93" s="55"/>
      <c r="T93" s="56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9" t="s">
        <v>241</v>
      </c>
      <c r="AU93" s="19" t="s">
        <v>85</v>
      </c>
    </row>
    <row r="94" spans="1:65" s="2" customFormat="1" ht="16.5" customHeight="1">
      <c r="A94" s="34"/>
      <c r="B94" s="144"/>
      <c r="C94" s="145" t="s">
        <v>260</v>
      </c>
      <c r="D94" s="145" t="s">
        <v>191</v>
      </c>
      <c r="E94" s="146" t="s">
        <v>2226</v>
      </c>
      <c r="F94" s="147" t="s">
        <v>2227</v>
      </c>
      <c r="G94" s="148" t="s">
        <v>595</v>
      </c>
      <c r="H94" s="149">
        <v>4</v>
      </c>
      <c r="I94" s="150"/>
      <c r="J94" s="151">
        <f>ROUND(I94*H94,2)</f>
        <v>0</v>
      </c>
      <c r="K94" s="147" t="s">
        <v>297</v>
      </c>
      <c r="L94" s="35"/>
      <c r="M94" s="152" t="s">
        <v>3</v>
      </c>
      <c r="N94" s="153" t="s">
        <v>47</v>
      </c>
      <c r="O94" s="55"/>
      <c r="P94" s="154">
        <f>O94*H94</f>
        <v>0</v>
      </c>
      <c r="Q94" s="154">
        <v>0</v>
      </c>
      <c r="R94" s="154">
        <f>Q94*H94</f>
        <v>0</v>
      </c>
      <c r="S94" s="154">
        <v>0</v>
      </c>
      <c r="T94" s="155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56" t="s">
        <v>196</v>
      </c>
      <c r="AT94" s="156" t="s">
        <v>191</v>
      </c>
      <c r="AU94" s="156" t="s">
        <v>85</v>
      </c>
      <c r="AY94" s="19" t="s">
        <v>189</v>
      </c>
      <c r="BE94" s="157">
        <f>IF(N94="základní",J94,0)</f>
        <v>0</v>
      </c>
      <c r="BF94" s="157">
        <f>IF(N94="snížená",J94,0)</f>
        <v>0</v>
      </c>
      <c r="BG94" s="157">
        <f>IF(N94="zákl. přenesená",J94,0)</f>
        <v>0</v>
      </c>
      <c r="BH94" s="157">
        <f>IF(N94="sníž. přenesená",J94,0)</f>
        <v>0</v>
      </c>
      <c r="BI94" s="157">
        <f>IF(N94="nulová",J94,0)</f>
        <v>0</v>
      </c>
      <c r="BJ94" s="19" t="s">
        <v>83</v>
      </c>
      <c r="BK94" s="157">
        <f>ROUND(I94*H94,2)</f>
        <v>0</v>
      </c>
      <c r="BL94" s="19" t="s">
        <v>196</v>
      </c>
      <c r="BM94" s="156" t="s">
        <v>2228</v>
      </c>
    </row>
    <row r="95" spans="1:65" s="2" customFormat="1" ht="19.5">
      <c r="A95" s="34"/>
      <c r="B95" s="35"/>
      <c r="C95" s="34"/>
      <c r="D95" s="164" t="s">
        <v>241</v>
      </c>
      <c r="E95" s="34"/>
      <c r="F95" s="197" t="s">
        <v>512</v>
      </c>
      <c r="G95" s="34"/>
      <c r="H95" s="34"/>
      <c r="I95" s="160"/>
      <c r="J95" s="34"/>
      <c r="K95" s="34"/>
      <c r="L95" s="35"/>
      <c r="M95" s="161"/>
      <c r="N95" s="162"/>
      <c r="O95" s="55"/>
      <c r="P95" s="55"/>
      <c r="Q95" s="55"/>
      <c r="R95" s="55"/>
      <c r="S95" s="55"/>
      <c r="T95" s="56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9" t="s">
        <v>241</v>
      </c>
      <c r="AU95" s="19" t="s">
        <v>85</v>
      </c>
    </row>
    <row r="96" spans="1:65" s="2" customFormat="1" ht="16.5" customHeight="1">
      <c r="A96" s="34"/>
      <c r="B96" s="144"/>
      <c r="C96" s="145" t="s">
        <v>266</v>
      </c>
      <c r="D96" s="145" t="s">
        <v>191</v>
      </c>
      <c r="E96" s="146" t="s">
        <v>2229</v>
      </c>
      <c r="F96" s="147" t="s">
        <v>2230</v>
      </c>
      <c r="G96" s="148" t="s">
        <v>595</v>
      </c>
      <c r="H96" s="149">
        <v>4</v>
      </c>
      <c r="I96" s="150"/>
      <c r="J96" s="151">
        <f>ROUND(I96*H96,2)</f>
        <v>0</v>
      </c>
      <c r="K96" s="147" t="s">
        <v>297</v>
      </c>
      <c r="L96" s="35"/>
      <c r="M96" s="152" t="s">
        <v>3</v>
      </c>
      <c r="N96" s="153" t="s">
        <v>47</v>
      </c>
      <c r="O96" s="55"/>
      <c r="P96" s="154">
        <f>O96*H96</f>
        <v>0</v>
      </c>
      <c r="Q96" s="154">
        <v>0</v>
      </c>
      <c r="R96" s="154">
        <f>Q96*H96</f>
        <v>0</v>
      </c>
      <c r="S96" s="154">
        <v>0</v>
      </c>
      <c r="T96" s="155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56" t="s">
        <v>196</v>
      </c>
      <c r="AT96" s="156" t="s">
        <v>191</v>
      </c>
      <c r="AU96" s="156" t="s">
        <v>85</v>
      </c>
      <c r="AY96" s="19" t="s">
        <v>189</v>
      </c>
      <c r="BE96" s="157">
        <f>IF(N96="základní",J96,0)</f>
        <v>0</v>
      </c>
      <c r="BF96" s="157">
        <f>IF(N96="snížená",J96,0)</f>
        <v>0</v>
      </c>
      <c r="BG96" s="157">
        <f>IF(N96="zákl. přenesená",J96,0)</f>
        <v>0</v>
      </c>
      <c r="BH96" s="157">
        <f>IF(N96="sníž. přenesená",J96,0)</f>
        <v>0</v>
      </c>
      <c r="BI96" s="157">
        <f>IF(N96="nulová",J96,0)</f>
        <v>0</v>
      </c>
      <c r="BJ96" s="19" t="s">
        <v>83</v>
      </c>
      <c r="BK96" s="157">
        <f>ROUND(I96*H96,2)</f>
        <v>0</v>
      </c>
      <c r="BL96" s="19" t="s">
        <v>196</v>
      </c>
      <c r="BM96" s="156" t="s">
        <v>2231</v>
      </c>
    </row>
    <row r="97" spans="1:65" s="2" customFormat="1" ht="19.5">
      <c r="A97" s="34"/>
      <c r="B97" s="35"/>
      <c r="C97" s="34"/>
      <c r="D97" s="164" t="s">
        <v>241</v>
      </c>
      <c r="E97" s="34"/>
      <c r="F97" s="197" t="s">
        <v>512</v>
      </c>
      <c r="G97" s="34"/>
      <c r="H97" s="34"/>
      <c r="I97" s="160"/>
      <c r="J97" s="34"/>
      <c r="K97" s="34"/>
      <c r="L97" s="35"/>
      <c r="M97" s="161"/>
      <c r="N97" s="162"/>
      <c r="O97" s="55"/>
      <c r="P97" s="55"/>
      <c r="Q97" s="55"/>
      <c r="R97" s="55"/>
      <c r="S97" s="55"/>
      <c r="T97" s="56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9" t="s">
        <v>241</v>
      </c>
      <c r="AU97" s="19" t="s">
        <v>85</v>
      </c>
    </row>
    <row r="98" spans="1:65" s="2" customFormat="1" ht="16.5" customHeight="1">
      <c r="A98" s="34"/>
      <c r="B98" s="144"/>
      <c r="C98" s="145" t="s">
        <v>274</v>
      </c>
      <c r="D98" s="145" t="s">
        <v>191</v>
      </c>
      <c r="E98" s="146" t="s">
        <v>2232</v>
      </c>
      <c r="F98" s="147" t="s">
        <v>2233</v>
      </c>
      <c r="G98" s="148" t="s">
        <v>595</v>
      </c>
      <c r="H98" s="149">
        <v>2</v>
      </c>
      <c r="I98" s="150"/>
      <c r="J98" s="151">
        <f>ROUND(I98*H98,2)</f>
        <v>0</v>
      </c>
      <c r="K98" s="147" t="s">
        <v>297</v>
      </c>
      <c r="L98" s="35"/>
      <c r="M98" s="152" t="s">
        <v>3</v>
      </c>
      <c r="N98" s="153" t="s">
        <v>47</v>
      </c>
      <c r="O98" s="55"/>
      <c r="P98" s="154">
        <f>O98*H98</f>
        <v>0</v>
      </c>
      <c r="Q98" s="154">
        <v>0</v>
      </c>
      <c r="R98" s="154">
        <f>Q98*H98</f>
        <v>0</v>
      </c>
      <c r="S98" s="154">
        <v>0</v>
      </c>
      <c r="T98" s="155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56" t="s">
        <v>196</v>
      </c>
      <c r="AT98" s="156" t="s">
        <v>191</v>
      </c>
      <c r="AU98" s="156" t="s">
        <v>85</v>
      </c>
      <c r="AY98" s="19" t="s">
        <v>189</v>
      </c>
      <c r="BE98" s="157">
        <f>IF(N98="základní",J98,0)</f>
        <v>0</v>
      </c>
      <c r="BF98" s="157">
        <f>IF(N98="snížená",J98,0)</f>
        <v>0</v>
      </c>
      <c r="BG98" s="157">
        <f>IF(N98="zákl. přenesená",J98,0)</f>
        <v>0</v>
      </c>
      <c r="BH98" s="157">
        <f>IF(N98="sníž. přenesená",J98,0)</f>
        <v>0</v>
      </c>
      <c r="BI98" s="157">
        <f>IF(N98="nulová",J98,0)</f>
        <v>0</v>
      </c>
      <c r="BJ98" s="19" t="s">
        <v>83</v>
      </c>
      <c r="BK98" s="157">
        <f>ROUND(I98*H98,2)</f>
        <v>0</v>
      </c>
      <c r="BL98" s="19" t="s">
        <v>196</v>
      </c>
      <c r="BM98" s="156" t="s">
        <v>2234</v>
      </c>
    </row>
    <row r="99" spans="1:65" s="2" customFormat="1" ht="19.5">
      <c r="A99" s="34"/>
      <c r="B99" s="35"/>
      <c r="C99" s="34"/>
      <c r="D99" s="164" t="s">
        <v>241</v>
      </c>
      <c r="E99" s="34"/>
      <c r="F99" s="197" t="s">
        <v>512</v>
      </c>
      <c r="G99" s="34"/>
      <c r="H99" s="34"/>
      <c r="I99" s="160"/>
      <c r="J99" s="34"/>
      <c r="K99" s="34"/>
      <c r="L99" s="35"/>
      <c r="M99" s="198"/>
      <c r="N99" s="199"/>
      <c r="O99" s="200"/>
      <c r="P99" s="200"/>
      <c r="Q99" s="200"/>
      <c r="R99" s="200"/>
      <c r="S99" s="200"/>
      <c r="T99" s="201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9" t="s">
        <v>241</v>
      </c>
      <c r="AU99" s="19" t="s">
        <v>85</v>
      </c>
    </row>
    <row r="100" spans="1:65" s="2" customFormat="1" ht="6.95" customHeight="1">
      <c r="A100" s="34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5"/>
      <c r="M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</sheetData>
  <autoFilter ref="C86:K99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1" t="s">
        <v>6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9" t="s">
        <v>142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pans="1:46" s="1" customFormat="1" ht="24.95" customHeight="1">
      <c r="B4" s="22"/>
      <c r="D4" s="23" t="s">
        <v>152</v>
      </c>
      <c r="L4" s="22"/>
      <c r="M4" s="95" t="s">
        <v>11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342" t="str">
        <f>'Rekapitulace stavby'!K6</f>
        <v>Průmyslová zóna IV - Šumperk</v>
      </c>
      <c r="F7" s="343"/>
      <c r="G7" s="343"/>
      <c r="H7" s="343"/>
      <c r="L7" s="22"/>
    </row>
    <row r="8" spans="1:46" s="1" customFormat="1" ht="12" customHeight="1">
      <c r="B8" s="22"/>
      <c r="D8" s="29" t="s">
        <v>153</v>
      </c>
      <c r="L8" s="22"/>
    </row>
    <row r="9" spans="1:46" s="2" customFormat="1" ht="16.5" customHeight="1">
      <c r="A9" s="34"/>
      <c r="B9" s="35"/>
      <c r="C9" s="34"/>
      <c r="D9" s="34"/>
      <c r="E9" s="342" t="s">
        <v>2218</v>
      </c>
      <c r="F9" s="345"/>
      <c r="G9" s="345"/>
      <c r="H9" s="345"/>
      <c r="I9" s="34"/>
      <c r="J9" s="34"/>
      <c r="K9" s="34"/>
      <c r="L9" s="9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5"/>
      <c r="C10" s="34"/>
      <c r="D10" s="29" t="s">
        <v>155</v>
      </c>
      <c r="E10" s="34"/>
      <c r="F10" s="34"/>
      <c r="G10" s="34"/>
      <c r="H10" s="34"/>
      <c r="I10" s="34"/>
      <c r="J10" s="34"/>
      <c r="K10" s="34"/>
      <c r="L10" s="9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5"/>
      <c r="C11" s="34"/>
      <c r="D11" s="34"/>
      <c r="E11" s="299" t="s">
        <v>2235</v>
      </c>
      <c r="F11" s="345"/>
      <c r="G11" s="345"/>
      <c r="H11" s="345"/>
      <c r="I11" s="34"/>
      <c r="J11" s="34"/>
      <c r="K11" s="34"/>
      <c r="L11" s="9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9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5"/>
      <c r="C13" s="34"/>
      <c r="D13" s="29" t="s">
        <v>19</v>
      </c>
      <c r="E13" s="34"/>
      <c r="F13" s="27" t="s">
        <v>3</v>
      </c>
      <c r="G13" s="34"/>
      <c r="H13" s="34"/>
      <c r="I13" s="29" t="s">
        <v>20</v>
      </c>
      <c r="J13" s="27" t="s">
        <v>3</v>
      </c>
      <c r="K13" s="34"/>
      <c r="L13" s="9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21</v>
      </c>
      <c r="E14" s="34"/>
      <c r="F14" s="27" t="s">
        <v>22</v>
      </c>
      <c r="G14" s="34"/>
      <c r="H14" s="34"/>
      <c r="I14" s="29" t="s">
        <v>23</v>
      </c>
      <c r="J14" s="52" t="str">
        <f>'Rekapitulace stavby'!AN8</f>
        <v>26. 11. 2021</v>
      </c>
      <c r="K14" s="34"/>
      <c r="L14" s="9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9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5"/>
      <c r="C16" s="34"/>
      <c r="D16" s="29" t="s">
        <v>25</v>
      </c>
      <c r="E16" s="34"/>
      <c r="F16" s="34"/>
      <c r="G16" s="34"/>
      <c r="H16" s="34"/>
      <c r="I16" s="29" t="s">
        <v>26</v>
      </c>
      <c r="J16" s="27" t="s">
        <v>27</v>
      </c>
      <c r="K16" s="34"/>
      <c r="L16" s="9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7" t="s">
        <v>28</v>
      </c>
      <c r="F17" s="34"/>
      <c r="G17" s="34"/>
      <c r="H17" s="34"/>
      <c r="I17" s="29" t="s">
        <v>29</v>
      </c>
      <c r="J17" s="27" t="s">
        <v>30</v>
      </c>
      <c r="K17" s="34"/>
      <c r="L17" s="9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9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9" t="s">
        <v>31</v>
      </c>
      <c r="E19" s="34"/>
      <c r="F19" s="34"/>
      <c r="G19" s="34"/>
      <c r="H19" s="34"/>
      <c r="I19" s="29" t="s">
        <v>26</v>
      </c>
      <c r="J19" s="30" t="str">
        <f>'Rekapitulace stavby'!AN13</f>
        <v>Vyplň údaj</v>
      </c>
      <c r="K19" s="34"/>
      <c r="L19" s="9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346" t="str">
        <f>'Rekapitulace stavby'!E14</f>
        <v>Vyplň údaj</v>
      </c>
      <c r="F20" s="325"/>
      <c r="G20" s="325"/>
      <c r="H20" s="325"/>
      <c r="I20" s="29" t="s">
        <v>29</v>
      </c>
      <c r="J20" s="30" t="str">
        <f>'Rekapitulace stavby'!AN14</f>
        <v>Vyplň údaj</v>
      </c>
      <c r="K20" s="34"/>
      <c r="L20" s="9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9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9" t="s">
        <v>33</v>
      </c>
      <c r="E22" s="34"/>
      <c r="F22" s="34"/>
      <c r="G22" s="34"/>
      <c r="H22" s="34"/>
      <c r="I22" s="29" t="s">
        <v>26</v>
      </c>
      <c r="J22" s="27" t="s">
        <v>34</v>
      </c>
      <c r="K22" s="34"/>
      <c r="L22" s="9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7" t="s">
        <v>35</v>
      </c>
      <c r="F23" s="34"/>
      <c r="G23" s="34"/>
      <c r="H23" s="34"/>
      <c r="I23" s="29" t="s">
        <v>29</v>
      </c>
      <c r="J23" s="27" t="s">
        <v>36</v>
      </c>
      <c r="K23" s="34"/>
      <c r="L23" s="9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9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9" t="s">
        <v>38</v>
      </c>
      <c r="E25" s="34"/>
      <c r="F25" s="34"/>
      <c r="G25" s="34"/>
      <c r="H25" s="34"/>
      <c r="I25" s="29" t="s">
        <v>26</v>
      </c>
      <c r="J25" s="27" t="s">
        <v>3</v>
      </c>
      <c r="K25" s="34"/>
      <c r="L25" s="9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7" t="s">
        <v>39</v>
      </c>
      <c r="F26" s="34"/>
      <c r="G26" s="34"/>
      <c r="H26" s="34"/>
      <c r="I26" s="29" t="s">
        <v>29</v>
      </c>
      <c r="J26" s="27" t="s">
        <v>3</v>
      </c>
      <c r="K26" s="34"/>
      <c r="L26" s="9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9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9" t="s">
        <v>40</v>
      </c>
      <c r="E28" s="34"/>
      <c r="F28" s="34"/>
      <c r="G28" s="34"/>
      <c r="H28" s="34"/>
      <c r="I28" s="34"/>
      <c r="J28" s="34"/>
      <c r="K28" s="34"/>
      <c r="L28" s="9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98"/>
      <c r="B29" s="99"/>
      <c r="C29" s="98"/>
      <c r="D29" s="98"/>
      <c r="E29" s="330" t="s">
        <v>3</v>
      </c>
      <c r="F29" s="330"/>
      <c r="G29" s="330"/>
      <c r="H29" s="330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9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01" t="s">
        <v>42</v>
      </c>
      <c r="E32" s="34"/>
      <c r="F32" s="34"/>
      <c r="G32" s="34"/>
      <c r="H32" s="34"/>
      <c r="I32" s="34"/>
      <c r="J32" s="68">
        <f>ROUND(J88, 2)</f>
        <v>0</v>
      </c>
      <c r="K32" s="34"/>
      <c r="L32" s="9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34"/>
      <c r="F34" s="38" t="s">
        <v>44</v>
      </c>
      <c r="G34" s="34"/>
      <c r="H34" s="34"/>
      <c r="I34" s="38" t="s">
        <v>43</v>
      </c>
      <c r="J34" s="38" t="s">
        <v>45</v>
      </c>
      <c r="K34" s="34"/>
      <c r="L34" s="9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5"/>
      <c r="C35" s="34"/>
      <c r="D35" s="96" t="s">
        <v>46</v>
      </c>
      <c r="E35" s="29" t="s">
        <v>47</v>
      </c>
      <c r="F35" s="102">
        <f>ROUND((SUM(BE88:BE137)),  2)</f>
        <v>0</v>
      </c>
      <c r="G35" s="34"/>
      <c r="H35" s="34"/>
      <c r="I35" s="103">
        <v>0.21</v>
      </c>
      <c r="J35" s="102">
        <f>ROUND(((SUM(BE88:BE137))*I35),  2)</f>
        <v>0</v>
      </c>
      <c r="K35" s="34"/>
      <c r="L35" s="9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29" t="s">
        <v>48</v>
      </c>
      <c r="F36" s="102">
        <f>ROUND((SUM(BF88:BF137)),  2)</f>
        <v>0</v>
      </c>
      <c r="G36" s="34"/>
      <c r="H36" s="34"/>
      <c r="I36" s="103">
        <v>0.15</v>
      </c>
      <c r="J36" s="102">
        <f>ROUND(((SUM(BF88:BF137))*I36),  2)</f>
        <v>0</v>
      </c>
      <c r="K36" s="34"/>
      <c r="L36" s="9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49</v>
      </c>
      <c r="F37" s="102">
        <f>ROUND((SUM(BG88:BG137)),  2)</f>
        <v>0</v>
      </c>
      <c r="G37" s="34"/>
      <c r="H37" s="34"/>
      <c r="I37" s="103">
        <v>0.21</v>
      </c>
      <c r="J37" s="102">
        <f>0</f>
        <v>0</v>
      </c>
      <c r="K37" s="34"/>
      <c r="L37" s="9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5"/>
      <c r="C38" s="34"/>
      <c r="D38" s="34"/>
      <c r="E38" s="29" t="s">
        <v>50</v>
      </c>
      <c r="F38" s="102">
        <f>ROUND((SUM(BH88:BH137)),  2)</f>
        <v>0</v>
      </c>
      <c r="G38" s="34"/>
      <c r="H38" s="34"/>
      <c r="I38" s="103">
        <v>0.15</v>
      </c>
      <c r="J38" s="102">
        <f>0</f>
        <v>0</v>
      </c>
      <c r="K38" s="34"/>
      <c r="L38" s="9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9" t="s">
        <v>51</v>
      </c>
      <c r="F39" s="102">
        <f>ROUND((SUM(BI88:BI137)),  2)</f>
        <v>0</v>
      </c>
      <c r="G39" s="34"/>
      <c r="H39" s="34"/>
      <c r="I39" s="103">
        <v>0</v>
      </c>
      <c r="J39" s="102">
        <f>0</f>
        <v>0</v>
      </c>
      <c r="K39" s="34"/>
      <c r="L39" s="9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9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4"/>
      <c r="D41" s="105" t="s">
        <v>52</v>
      </c>
      <c r="E41" s="57"/>
      <c r="F41" s="57"/>
      <c r="G41" s="106" t="s">
        <v>53</v>
      </c>
      <c r="H41" s="107" t="s">
        <v>54</v>
      </c>
      <c r="I41" s="57"/>
      <c r="J41" s="108">
        <f>SUM(J32:J39)</f>
        <v>0</v>
      </c>
      <c r="K41" s="109"/>
      <c r="L41" s="9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9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9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159</v>
      </c>
      <c r="D47" s="34"/>
      <c r="E47" s="34"/>
      <c r="F47" s="34"/>
      <c r="G47" s="34"/>
      <c r="H47" s="34"/>
      <c r="I47" s="34"/>
      <c r="J47" s="34"/>
      <c r="K47" s="34"/>
      <c r="L47" s="9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9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17</v>
      </c>
      <c r="D49" s="34"/>
      <c r="E49" s="34"/>
      <c r="F49" s="34"/>
      <c r="G49" s="34"/>
      <c r="H49" s="34"/>
      <c r="I49" s="34"/>
      <c r="J49" s="34"/>
      <c r="K49" s="34"/>
      <c r="L49" s="9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42" t="str">
        <f>E7</f>
        <v>Průmyslová zóna IV - Šumperk</v>
      </c>
      <c r="F50" s="343"/>
      <c r="G50" s="343"/>
      <c r="H50" s="343"/>
      <c r="I50" s="34"/>
      <c r="J50" s="34"/>
      <c r="K50" s="34"/>
      <c r="L50" s="9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2"/>
      <c r="C51" s="29" t="s">
        <v>153</v>
      </c>
      <c r="L51" s="22"/>
    </row>
    <row r="52" spans="1:47" s="2" customFormat="1" ht="16.5" customHeight="1">
      <c r="A52" s="34"/>
      <c r="B52" s="35"/>
      <c r="C52" s="34"/>
      <c r="D52" s="34"/>
      <c r="E52" s="342" t="s">
        <v>2218</v>
      </c>
      <c r="F52" s="345"/>
      <c r="G52" s="345"/>
      <c r="H52" s="345"/>
      <c r="I52" s="34"/>
      <c r="J52" s="34"/>
      <c r="K52" s="34"/>
      <c r="L52" s="9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155</v>
      </c>
      <c r="D53" s="34"/>
      <c r="E53" s="34"/>
      <c r="F53" s="34"/>
      <c r="G53" s="34"/>
      <c r="H53" s="34"/>
      <c r="I53" s="34"/>
      <c r="J53" s="34"/>
      <c r="K53" s="34"/>
      <c r="L53" s="9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4"/>
      <c r="D54" s="34"/>
      <c r="E54" s="299" t="str">
        <f>E11</f>
        <v>SO 802 - Sadové úprava, JTÚ a rekultivace</v>
      </c>
      <c r="F54" s="345"/>
      <c r="G54" s="345"/>
      <c r="H54" s="345"/>
      <c r="I54" s="34"/>
      <c r="J54" s="34"/>
      <c r="K54" s="34"/>
      <c r="L54" s="9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4"/>
      <c r="D55" s="34"/>
      <c r="E55" s="34"/>
      <c r="F55" s="34"/>
      <c r="G55" s="34"/>
      <c r="H55" s="34"/>
      <c r="I55" s="34"/>
      <c r="J55" s="34"/>
      <c r="K55" s="34"/>
      <c r="L55" s="9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4"/>
      <c r="E56" s="34"/>
      <c r="F56" s="27" t="str">
        <f>F14</f>
        <v>k.ú.Šumperk</v>
      </c>
      <c r="G56" s="34"/>
      <c r="H56" s="34"/>
      <c r="I56" s="29" t="s">
        <v>23</v>
      </c>
      <c r="J56" s="52" t="str">
        <f>IF(J14="","",J14)</f>
        <v>26. 11. 2021</v>
      </c>
      <c r="K56" s="34"/>
      <c r="L56" s="9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9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4"/>
      <c r="E58" s="34"/>
      <c r="F58" s="27" t="str">
        <f>E17</f>
        <v>Město Šumperk</v>
      </c>
      <c r="G58" s="34"/>
      <c r="H58" s="34"/>
      <c r="I58" s="29" t="s">
        <v>33</v>
      </c>
      <c r="J58" s="32" t="str">
        <f>E23</f>
        <v>Cekr CZ s.r.o.</v>
      </c>
      <c r="K58" s="34"/>
      <c r="L58" s="9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5.7" customHeight="1">
      <c r="A59" s="34"/>
      <c r="B59" s="35"/>
      <c r="C59" s="29" t="s">
        <v>31</v>
      </c>
      <c r="D59" s="34"/>
      <c r="E59" s="34"/>
      <c r="F59" s="27" t="str">
        <f>IF(E20="","",E20)</f>
        <v>Vyplň údaj</v>
      </c>
      <c r="G59" s="34"/>
      <c r="H59" s="34"/>
      <c r="I59" s="29" t="s">
        <v>38</v>
      </c>
      <c r="J59" s="32" t="str">
        <f>E26</f>
        <v>Jan Zamykal, CS ÚRS 2021/II</v>
      </c>
      <c r="K59" s="34"/>
      <c r="L59" s="9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4"/>
      <c r="D60" s="34"/>
      <c r="E60" s="34"/>
      <c r="F60" s="34"/>
      <c r="G60" s="34"/>
      <c r="H60" s="34"/>
      <c r="I60" s="34"/>
      <c r="J60" s="34"/>
      <c r="K60" s="34"/>
      <c r="L60" s="9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10" t="s">
        <v>160</v>
      </c>
      <c r="D61" s="104"/>
      <c r="E61" s="104"/>
      <c r="F61" s="104"/>
      <c r="G61" s="104"/>
      <c r="H61" s="104"/>
      <c r="I61" s="104"/>
      <c r="J61" s="111" t="s">
        <v>161</v>
      </c>
      <c r="K61" s="104"/>
      <c r="L61" s="9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4"/>
      <c r="D62" s="34"/>
      <c r="E62" s="34"/>
      <c r="F62" s="34"/>
      <c r="G62" s="34"/>
      <c r="H62" s="34"/>
      <c r="I62" s="34"/>
      <c r="J62" s="34"/>
      <c r="K62" s="34"/>
      <c r="L62" s="9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12" t="s">
        <v>74</v>
      </c>
      <c r="D63" s="34"/>
      <c r="E63" s="34"/>
      <c r="F63" s="34"/>
      <c r="G63" s="34"/>
      <c r="H63" s="34"/>
      <c r="I63" s="34"/>
      <c r="J63" s="68">
        <f>J88</f>
        <v>0</v>
      </c>
      <c r="K63" s="34"/>
      <c r="L63" s="9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162</v>
      </c>
    </row>
    <row r="64" spans="1:47" s="9" customFormat="1" ht="24.95" customHeight="1">
      <c r="B64" s="113"/>
      <c r="D64" s="114" t="s">
        <v>163</v>
      </c>
      <c r="E64" s="115"/>
      <c r="F64" s="115"/>
      <c r="G64" s="115"/>
      <c r="H64" s="115"/>
      <c r="I64" s="115"/>
      <c r="J64" s="116">
        <f>J89</f>
        <v>0</v>
      </c>
      <c r="L64" s="113"/>
    </row>
    <row r="65" spans="1:31" s="10" customFormat="1" ht="19.899999999999999" customHeight="1">
      <c r="B65" s="117"/>
      <c r="D65" s="118" t="s">
        <v>164</v>
      </c>
      <c r="E65" s="119"/>
      <c r="F65" s="119"/>
      <c r="G65" s="119"/>
      <c r="H65" s="119"/>
      <c r="I65" s="119"/>
      <c r="J65" s="120">
        <f>J90</f>
        <v>0</v>
      </c>
      <c r="L65" s="117"/>
    </row>
    <row r="66" spans="1:31" s="10" customFormat="1" ht="19.899999999999999" customHeight="1">
      <c r="B66" s="117"/>
      <c r="D66" s="118" t="s">
        <v>173</v>
      </c>
      <c r="E66" s="119"/>
      <c r="F66" s="119"/>
      <c r="G66" s="119"/>
      <c r="H66" s="119"/>
      <c r="I66" s="119"/>
      <c r="J66" s="120">
        <f>J135</f>
        <v>0</v>
      </c>
      <c r="L66" s="117"/>
    </row>
    <row r="67" spans="1:31" s="2" customFormat="1" ht="21.75" customHeight="1">
      <c r="A67" s="34"/>
      <c r="B67" s="35"/>
      <c r="C67" s="34"/>
      <c r="D67" s="34"/>
      <c r="E67" s="34"/>
      <c r="F67" s="34"/>
      <c r="G67" s="34"/>
      <c r="H67" s="34"/>
      <c r="I67" s="34"/>
      <c r="J67" s="34"/>
      <c r="K67" s="34"/>
      <c r="L67" s="97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97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6"/>
      <c r="C72" s="47"/>
      <c r="D72" s="47"/>
      <c r="E72" s="47"/>
      <c r="F72" s="47"/>
      <c r="G72" s="47"/>
      <c r="H72" s="47"/>
      <c r="I72" s="47"/>
      <c r="J72" s="47"/>
      <c r="K72" s="47"/>
      <c r="L72" s="97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174</v>
      </c>
      <c r="D73" s="34"/>
      <c r="E73" s="34"/>
      <c r="F73" s="34"/>
      <c r="G73" s="34"/>
      <c r="H73" s="34"/>
      <c r="I73" s="34"/>
      <c r="J73" s="34"/>
      <c r="K73" s="34"/>
      <c r="L73" s="9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4"/>
      <c r="D74" s="34"/>
      <c r="E74" s="34"/>
      <c r="F74" s="34"/>
      <c r="G74" s="34"/>
      <c r="H74" s="34"/>
      <c r="I74" s="34"/>
      <c r="J74" s="34"/>
      <c r="K74" s="34"/>
      <c r="L74" s="9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17</v>
      </c>
      <c r="D75" s="34"/>
      <c r="E75" s="34"/>
      <c r="F75" s="34"/>
      <c r="G75" s="34"/>
      <c r="H75" s="34"/>
      <c r="I75" s="34"/>
      <c r="J75" s="34"/>
      <c r="K75" s="34"/>
      <c r="L75" s="9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4"/>
      <c r="D76" s="34"/>
      <c r="E76" s="342" t="str">
        <f>E7</f>
        <v>Průmyslová zóna IV - Šumperk</v>
      </c>
      <c r="F76" s="343"/>
      <c r="G76" s="343"/>
      <c r="H76" s="343"/>
      <c r="I76" s="34"/>
      <c r="J76" s="34"/>
      <c r="K76" s="34"/>
      <c r="L76" s="9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2"/>
      <c r="C77" s="29" t="s">
        <v>153</v>
      </c>
      <c r="L77" s="22"/>
    </row>
    <row r="78" spans="1:31" s="2" customFormat="1" ht="16.5" customHeight="1">
      <c r="A78" s="34"/>
      <c r="B78" s="35"/>
      <c r="C78" s="34"/>
      <c r="D78" s="34"/>
      <c r="E78" s="342" t="s">
        <v>2218</v>
      </c>
      <c r="F78" s="345"/>
      <c r="G78" s="345"/>
      <c r="H78" s="345"/>
      <c r="I78" s="34"/>
      <c r="J78" s="34"/>
      <c r="K78" s="34"/>
      <c r="L78" s="9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155</v>
      </c>
      <c r="D79" s="34"/>
      <c r="E79" s="34"/>
      <c r="F79" s="34"/>
      <c r="G79" s="34"/>
      <c r="H79" s="34"/>
      <c r="I79" s="34"/>
      <c r="J79" s="34"/>
      <c r="K79" s="34"/>
      <c r="L79" s="9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4"/>
      <c r="D80" s="34"/>
      <c r="E80" s="299" t="str">
        <f>E11</f>
        <v>SO 802 - Sadové úprava, JTÚ a rekultivace</v>
      </c>
      <c r="F80" s="345"/>
      <c r="G80" s="345"/>
      <c r="H80" s="345"/>
      <c r="I80" s="34"/>
      <c r="J80" s="34"/>
      <c r="K80" s="34"/>
      <c r="L80" s="9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4"/>
      <c r="D81" s="34"/>
      <c r="E81" s="34"/>
      <c r="F81" s="34"/>
      <c r="G81" s="34"/>
      <c r="H81" s="34"/>
      <c r="I81" s="34"/>
      <c r="J81" s="34"/>
      <c r="K81" s="34"/>
      <c r="L81" s="9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4"/>
      <c r="E82" s="34"/>
      <c r="F82" s="27" t="str">
        <f>F14</f>
        <v>k.ú.Šumperk</v>
      </c>
      <c r="G82" s="34"/>
      <c r="H82" s="34"/>
      <c r="I82" s="29" t="s">
        <v>23</v>
      </c>
      <c r="J82" s="52" t="str">
        <f>IF(J14="","",J14)</f>
        <v>26. 11. 2021</v>
      </c>
      <c r="K82" s="34"/>
      <c r="L82" s="9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9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25</v>
      </c>
      <c r="D84" s="34"/>
      <c r="E84" s="34"/>
      <c r="F84" s="27" t="str">
        <f>E17</f>
        <v>Město Šumperk</v>
      </c>
      <c r="G84" s="34"/>
      <c r="H84" s="34"/>
      <c r="I84" s="29" t="s">
        <v>33</v>
      </c>
      <c r="J84" s="32" t="str">
        <f>E23</f>
        <v>Cekr CZ s.r.o.</v>
      </c>
      <c r="K84" s="34"/>
      <c r="L84" s="9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25.7" customHeight="1">
      <c r="A85" s="34"/>
      <c r="B85" s="35"/>
      <c r="C85" s="29" t="s">
        <v>31</v>
      </c>
      <c r="D85" s="34"/>
      <c r="E85" s="34"/>
      <c r="F85" s="27" t="str">
        <f>IF(E20="","",E20)</f>
        <v>Vyplň údaj</v>
      </c>
      <c r="G85" s="34"/>
      <c r="H85" s="34"/>
      <c r="I85" s="29" t="s">
        <v>38</v>
      </c>
      <c r="J85" s="32" t="str">
        <f>E26</f>
        <v>Jan Zamykal, CS ÚRS 2021/II</v>
      </c>
      <c r="K85" s="34"/>
      <c r="L85" s="9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9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21"/>
      <c r="B87" s="122"/>
      <c r="C87" s="123" t="s">
        <v>175</v>
      </c>
      <c r="D87" s="124" t="s">
        <v>61</v>
      </c>
      <c r="E87" s="124" t="s">
        <v>57</v>
      </c>
      <c r="F87" s="124" t="s">
        <v>58</v>
      </c>
      <c r="G87" s="124" t="s">
        <v>176</v>
      </c>
      <c r="H87" s="124" t="s">
        <v>177</v>
      </c>
      <c r="I87" s="124" t="s">
        <v>178</v>
      </c>
      <c r="J87" s="124" t="s">
        <v>161</v>
      </c>
      <c r="K87" s="125" t="s">
        <v>179</v>
      </c>
      <c r="L87" s="126"/>
      <c r="M87" s="59" t="s">
        <v>3</v>
      </c>
      <c r="N87" s="60" t="s">
        <v>46</v>
      </c>
      <c r="O87" s="60" t="s">
        <v>180</v>
      </c>
      <c r="P87" s="60" t="s">
        <v>181</v>
      </c>
      <c r="Q87" s="60" t="s">
        <v>182</v>
      </c>
      <c r="R87" s="60" t="s">
        <v>183</v>
      </c>
      <c r="S87" s="60" t="s">
        <v>184</v>
      </c>
      <c r="T87" s="61" t="s">
        <v>185</v>
      </c>
      <c r="U87" s="121"/>
      <c r="V87" s="121"/>
      <c r="W87" s="121"/>
      <c r="X87" s="121"/>
      <c r="Y87" s="121"/>
      <c r="Z87" s="121"/>
      <c r="AA87" s="121"/>
      <c r="AB87" s="121"/>
      <c r="AC87" s="121"/>
      <c r="AD87" s="121"/>
      <c r="AE87" s="121"/>
    </row>
    <row r="88" spans="1:65" s="2" customFormat="1" ht="22.9" customHeight="1">
      <c r="A88" s="34"/>
      <c r="B88" s="35"/>
      <c r="C88" s="66" t="s">
        <v>186</v>
      </c>
      <c r="D88" s="34"/>
      <c r="E88" s="34"/>
      <c r="F88" s="34"/>
      <c r="G88" s="34"/>
      <c r="H88" s="34"/>
      <c r="I88" s="34"/>
      <c r="J88" s="127">
        <f>BK88</f>
        <v>0</v>
      </c>
      <c r="K88" s="34"/>
      <c r="L88" s="35"/>
      <c r="M88" s="62"/>
      <c r="N88" s="53"/>
      <c r="O88" s="63"/>
      <c r="P88" s="128">
        <f>P89</f>
        <v>0</v>
      </c>
      <c r="Q88" s="63"/>
      <c r="R88" s="128">
        <f>R89</f>
        <v>4.3293500000000007</v>
      </c>
      <c r="S88" s="63"/>
      <c r="T88" s="129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9" t="s">
        <v>75</v>
      </c>
      <c r="AU88" s="19" t="s">
        <v>162</v>
      </c>
      <c r="BK88" s="130">
        <f>BK89</f>
        <v>0</v>
      </c>
    </row>
    <row r="89" spans="1:65" s="12" customFormat="1" ht="25.9" customHeight="1">
      <c r="B89" s="131"/>
      <c r="D89" s="132" t="s">
        <v>75</v>
      </c>
      <c r="E89" s="133" t="s">
        <v>187</v>
      </c>
      <c r="F89" s="133" t="s">
        <v>188</v>
      </c>
      <c r="I89" s="134"/>
      <c r="J89" s="135">
        <f>BK89</f>
        <v>0</v>
      </c>
      <c r="L89" s="131"/>
      <c r="M89" s="136"/>
      <c r="N89" s="137"/>
      <c r="O89" s="137"/>
      <c r="P89" s="138">
        <f>P90+P135</f>
        <v>0</v>
      </c>
      <c r="Q89" s="137"/>
      <c r="R89" s="138">
        <f>R90+R135</f>
        <v>4.3293500000000007</v>
      </c>
      <c r="S89" s="137"/>
      <c r="T89" s="139">
        <f>T90+T135</f>
        <v>0</v>
      </c>
      <c r="AR89" s="132" t="s">
        <v>83</v>
      </c>
      <c r="AT89" s="140" t="s">
        <v>75</v>
      </c>
      <c r="AU89" s="140" t="s">
        <v>76</v>
      </c>
      <c r="AY89" s="132" t="s">
        <v>189</v>
      </c>
      <c r="BK89" s="141">
        <f>BK90+BK135</f>
        <v>0</v>
      </c>
    </row>
    <row r="90" spans="1:65" s="12" customFormat="1" ht="22.9" customHeight="1">
      <c r="B90" s="131"/>
      <c r="D90" s="132" t="s">
        <v>75</v>
      </c>
      <c r="E90" s="142" t="s">
        <v>83</v>
      </c>
      <c r="F90" s="142" t="s">
        <v>190</v>
      </c>
      <c r="I90" s="134"/>
      <c r="J90" s="143">
        <f>BK90</f>
        <v>0</v>
      </c>
      <c r="L90" s="131"/>
      <c r="M90" s="136"/>
      <c r="N90" s="137"/>
      <c r="O90" s="137"/>
      <c r="P90" s="138">
        <f>SUM(P91:P134)</f>
        <v>0</v>
      </c>
      <c r="Q90" s="137"/>
      <c r="R90" s="138">
        <f>SUM(R91:R134)</f>
        <v>4.3293500000000007</v>
      </c>
      <c r="S90" s="137"/>
      <c r="T90" s="139">
        <f>SUM(T91:T134)</f>
        <v>0</v>
      </c>
      <c r="AR90" s="132" t="s">
        <v>83</v>
      </c>
      <c r="AT90" s="140" t="s">
        <v>75</v>
      </c>
      <c r="AU90" s="140" t="s">
        <v>83</v>
      </c>
      <c r="AY90" s="132" t="s">
        <v>189</v>
      </c>
      <c r="BK90" s="141">
        <f>SUM(BK91:BK134)</f>
        <v>0</v>
      </c>
    </row>
    <row r="91" spans="1:65" s="2" customFormat="1" ht="16.5" customHeight="1">
      <c r="A91" s="34"/>
      <c r="B91" s="144"/>
      <c r="C91" s="145" t="s">
        <v>83</v>
      </c>
      <c r="D91" s="145" t="s">
        <v>191</v>
      </c>
      <c r="E91" s="146" t="s">
        <v>2236</v>
      </c>
      <c r="F91" s="147" t="s">
        <v>2237</v>
      </c>
      <c r="G91" s="148" t="s">
        <v>595</v>
      </c>
      <c r="H91" s="149">
        <v>17</v>
      </c>
      <c r="I91" s="150"/>
      <c r="J91" s="151">
        <f>ROUND(I91*H91,2)</f>
        <v>0</v>
      </c>
      <c r="K91" s="147" t="s">
        <v>297</v>
      </c>
      <c r="L91" s="35"/>
      <c r="M91" s="152" t="s">
        <v>3</v>
      </c>
      <c r="N91" s="153" t="s">
        <v>47</v>
      </c>
      <c r="O91" s="55"/>
      <c r="P91" s="154">
        <f>O91*H91</f>
        <v>0</v>
      </c>
      <c r="Q91" s="154">
        <v>0</v>
      </c>
      <c r="R91" s="154">
        <f>Q91*H91</f>
        <v>0</v>
      </c>
      <c r="S91" s="154">
        <v>0</v>
      </c>
      <c r="T91" s="155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56" t="s">
        <v>196</v>
      </c>
      <c r="AT91" s="156" t="s">
        <v>191</v>
      </c>
      <c r="AU91" s="156" t="s">
        <v>85</v>
      </c>
      <c r="AY91" s="19" t="s">
        <v>189</v>
      </c>
      <c r="BE91" s="157">
        <f>IF(N91="základní",J91,0)</f>
        <v>0</v>
      </c>
      <c r="BF91" s="157">
        <f>IF(N91="snížená",J91,0)</f>
        <v>0</v>
      </c>
      <c r="BG91" s="157">
        <f>IF(N91="zákl. přenesená",J91,0)</f>
        <v>0</v>
      </c>
      <c r="BH91" s="157">
        <f>IF(N91="sníž. přenesená",J91,0)</f>
        <v>0</v>
      </c>
      <c r="BI91" s="157">
        <f>IF(N91="nulová",J91,0)</f>
        <v>0</v>
      </c>
      <c r="BJ91" s="19" t="s">
        <v>83</v>
      </c>
      <c r="BK91" s="157">
        <f>ROUND(I91*H91,2)</f>
        <v>0</v>
      </c>
      <c r="BL91" s="19" t="s">
        <v>196</v>
      </c>
      <c r="BM91" s="156" t="s">
        <v>2238</v>
      </c>
    </row>
    <row r="92" spans="1:65" s="2" customFormat="1" ht="19.5">
      <c r="A92" s="34"/>
      <c r="B92" s="35"/>
      <c r="C92" s="34"/>
      <c r="D92" s="164" t="s">
        <v>241</v>
      </c>
      <c r="E92" s="34"/>
      <c r="F92" s="197" t="s">
        <v>512</v>
      </c>
      <c r="G92" s="34"/>
      <c r="H92" s="34"/>
      <c r="I92" s="160"/>
      <c r="J92" s="34"/>
      <c r="K92" s="34"/>
      <c r="L92" s="35"/>
      <c r="M92" s="161"/>
      <c r="N92" s="162"/>
      <c r="O92" s="55"/>
      <c r="P92" s="55"/>
      <c r="Q92" s="55"/>
      <c r="R92" s="55"/>
      <c r="S92" s="55"/>
      <c r="T92" s="56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9" t="s">
        <v>241</v>
      </c>
      <c r="AU92" s="19" t="s">
        <v>85</v>
      </c>
    </row>
    <row r="93" spans="1:65" s="2" customFormat="1" ht="16.5" customHeight="1">
      <c r="A93" s="34"/>
      <c r="B93" s="144"/>
      <c r="C93" s="145" t="s">
        <v>85</v>
      </c>
      <c r="D93" s="145" t="s">
        <v>191</v>
      </c>
      <c r="E93" s="146" t="s">
        <v>2239</v>
      </c>
      <c r="F93" s="147" t="s">
        <v>2240</v>
      </c>
      <c r="G93" s="148" t="s">
        <v>595</v>
      </c>
      <c r="H93" s="149">
        <v>12</v>
      </c>
      <c r="I93" s="150"/>
      <c r="J93" s="151">
        <f>ROUND(I93*H93,2)</f>
        <v>0</v>
      </c>
      <c r="K93" s="147" t="s">
        <v>297</v>
      </c>
      <c r="L93" s="35"/>
      <c r="M93" s="152" t="s">
        <v>3</v>
      </c>
      <c r="N93" s="153" t="s">
        <v>47</v>
      </c>
      <c r="O93" s="55"/>
      <c r="P93" s="154">
        <f>O93*H93</f>
        <v>0</v>
      </c>
      <c r="Q93" s="154">
        <v>0</v>
      </c>
      <c r="R93" s="154">
        <f>Q93*H93</f>
        <v>0</v>
      </c>
      <c r="S93" s="154">
        <v>0</v>
      </c>
      <c r="T93" s="155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56" t="s">
        <v>196</v>
      </c>
      <c r="AT93" s="156" t="s">
        <v>191</v>
      </c>
      <c r="AU93" s="156" t="s">
        <v>85</v>
      </c>
      <c r="AY93" s="19" t="s">
        <v>189</v>
      </c>
      <c r="BE93" s="157">
        <f>IF(N93="základní",J93,0)</f>
        <v>0</v>
      </c>
      <c r="BF93" s="157">
        <f>IF(N93="snížená",J93,0)</f>
        <v>0</v>
      </c>
      <c r="BG93" s="157">
        <f>IF(N93="zákl. přenesená",J93,0)</f>
        <v>0</v>
      </c>
      <c r="BH93" s="157">
        <f>IF(N93="sníž. přenesená",J93,0)</f>
        <v>0</v>
      </c>
      <c r="BI93" s="157">
        <f>IF(N93="nulová",J93,0)</f>
        <v>0</v>
      </c>
      <c r="BJ93" s="19" t="s">
        <v>83</v>
      </c>
      <c r="BK93" s="157">
        <f>ROUND(I93*H93,2)</f>
        <v>0</v>
      </c>
      <c r="BL93" s="19" t="s">
        <v>196</v>
      </c>
      <c r="BM93" s="156" t="s">
        <v>2241</v>
      </c>
    </row>
    <row r="94" spans="1:65" s="2" customFormat="1" ht="19.5">
      <c r="A94" s="34"/>
      <c r="B94" s="35"/>
      <c r="C94" s="34"/>
      <c r="D94" s="164" t="s">
        <v>241</v>
      </c>
      <c r="E94" s="34"/>
      <c r="F94" s="197" t="s">
        <v>512</v>
      </c>
      <c r="G94" s="34"/>
      <c r="H94" s="34"/>
      <c r="I94" s="160"/>
      <c r="J94" s="34"/>
      <c r="K94" s="34"/>
      <c r="L94" s="35"/>
      <c r="M94" s="161"/>
      <c r="N94" s="162"/>
      <c r="O94" s="55"/>
      <c r="P94" s="55"/>
      <c r="Q94" s="55"/>
      <c r="R94" s="55"/>
      <c r="S94" s="55"/>
      <c r="T94" s="56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9" t="s">
        <v>241</v>
      </c>
      <c r="AU94" s="19" t="s">
        <v>85</v>
      </c>
    </row>
    <row r="95" spans="1:65" s="2" customFormat="1" ht="16.5" customHeight="1">
      <c r="A95" s="34"/>
      <c r="B95" s="144"/>
      <c r="C95" s="145" t="s">
        <v>93</v>
      </c>
      <c r="D95" s="145" t="s">
        <v>191</v>
      </c>
      <c r="E95" s="146" t="s">
        <v>2242</v>
      </c>
      <c r="F95" s="147" t="s">
        <v>2243</v>
      </c>
      <c r="G95" s="148" t="s">
        <v>595</v>
      </c>
      <c r="H95" s="149">
        <v>17</v>
      </c>
      <c r="I95" s="150"/>
      <c r="J95" s="151">
        <f>ROUND(I95*H95,2)</f>
        <v>0</v>
      </c>
      <c r="K95" s="147" t="s">
        <v>297</v>
      </c>
      <c r="L95" s="35"/>
      <c r="M95" s="152" t="s">
        <v>3</v>
      </c>
      <c r="N95" s="153" t="s">
        <v>47</v>
      </c>
      <c r="O95" s="55"/>
      <c r="P95" s="154">
        <f>O95*H95</f>
        <v>0</v>
      </c>
      <c r="Q95" s="154">
        <v>0</v>
      </c>
      <c r="R95" s="154">
        <f>Q95*H95</f>
        <v>0</v>
      </c>
      <c r="S95" s="154">
        <v>0</v>
      </c>
      <c r="T95" s="155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56" t="s">
        <v>196</v>
      </c>
      <c r="AT95" s="156" t="s">
        <v>191</v>
      </c>
      <c r="AU95" s="156" t="s">
        <v>85</v>
      </c>
      <c r="AY95" s="19" t="s">
        <v>189</v>
      </c>
      <c r="BE95" s="157">
        <f>IF(N95="základní",J95,0)</f>
        <v>0</v>
      </c>
      <c r="BF95" s="157">
        <f>IF(N95="snížená",J95,0)</f>
        <v>0</v>
      </c>
      <c r="BG95" s="157">
        <f>IF(N95="zákl. přenesená",J95,0)</f>
        <v>0</v>
      </c>
      <c r="BH95" s="157">
        <f>IF(N95="sníž. přenesená",J95,0)</f>
        <v>0</v>
      </c>
      <c r="BI95" s="157">
        <f>IF(N95="nulová",J95,0)</f>
        <v>0</v>
      </c>
      <c r="BJ95" s="19" t="s">
        <v>83</v>
      </c>
      <c r="BK95" s="157">
        <f>ROUND(I95*H95,2)</f>
        <v>0</v>
      </c>
      <c r="BL95" s="19" t="s">
        <v>196</v>
      </c>
      <c r="BM95" s="156" t="s">
        <v>2244</v>
      </c>
    </row>
    <row r="96" spans="1:65" s="2" customFormat="1" ht="19.5">
      <c r="A96" s="34"/>
      <c r="B96" s="35"/>
      <c r="C96" s="34"/>
      <c r="D96" s="164" t="s">
        <v>241</v>
      </c>
      <c r="E96" s="34"/>
      <c r="F96" s="197" t="s">
        <v>512</v>
      </c>
      <c r="G96" s="34"/>
      <c r="H96" s="34"/>
      <c r="I96" s="160"/>
      <c r="J96" s="34"/>
      <c r="K96" s="34"/>
      <c r="L96" s="35"/>
      <c r="M96" s="161"/>
      <c r="N96" s="162"/>
      <c r="O96" s="55"/>
      <c r="P96" s="55"/>
      <c r="Q96" s="55"/>
      <c r="R96" s="55"/>
      <c r="S96" s="55"/>
      <c r="T96" s="56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9" t="s">
        <v>241</v>
      </c>
      <c r="AU96" s="19" t="s">
        <v>85</v>
      </c>
    </row>
    <row r="97" spans="1:65" s="2" customFormat="1" ht="16.5" customHeight="1">
      <c r="A97" s="34"/>
      <c r="B97" s="144"/>
      <c r="C97" s="145" t="s">
        <v>196</v>
      </c>
      <c r="D97" s="145" t="s">
        <v>191</v>
      </c>
      <c r="E97" s="146" t="s">
        <v>2245</v>
      </c>
      <c r="F97" s="147" t="s">
        <v>2246</v>
      </c>
      <c r="G97" s="148" t="s">
        <v>595</v>
      </c>
      <c r="H97" s="149">
        <v>12</v>
      </c>
      <c r="I97" s="150"/>
      <c r="J97" s="151">
        <f>ROUND(I97*H97,2)</f>
        <v>0</v>
      </c>
      <c r="K97" s="147" t="s">
        <v>297</v>
      </c>
      <c r="L97" s="35"/>
      <c r="M97" s="152" t="s">
        <v>3</v>
      </c>
      <c r="N97" s="153" t="s">
        <v>47</v>
      </c>
      <c r="O97" s="55"/>
      <c r="P97" s="154">
        <f>O97*H97</f>
        <v>0</v>
      </c>
      <c r="Q97" s="154">
        <v>0</v>
      </c>
      <c r="R97" s="154">
        <f>Q97*H97</f>
        <v>0</v>
      </c>
      <c r="S97" s="154">
        <v>0</v>
      </c>
      <c r="T97" s="155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56" t="s">
        <v>196</v>
      </c>
      <c r="AT97" s="156" t="s">
        <v>191</v>
      </c>
      <c r="AU97" s="156" t="s">
        <v>85</v>
      </c>
      <c r="AY97" s="19" t="s">
        <v>189</v>
      </c>
      <c r="BE97" s="157">
        <f>IF(N97="základní",J97,0)</f>
        <v>0</v>
      </c>
      <c r="BF97" s="157">
        <f>IF(N97="snížená",J97,0)</f>
        <v>0</v>
      </c>
      <c r="BG97" s="157">
        <f>IF(N97="zákl. přenesená",J97,0)</f>
        <v>0</v>
      </c>
      <c r="BH97" s="157">
        <f>IF(N97="sníž. přenesená",J97,0)</f>
        <v>0</v>
      </c>
      <c r="BI97" s="157">
        <f>IF(N97="nulová",J97,0)</f>
        <v>0</v>
      </c>
      <c r="BJ97" s="19" t="s">
        <v>83</v>
      </c>
      <c r="BK97" s="157">
        <f>ROUND(I97*H97,2)</f>
        <v>0</v>
      </c>
      <c r="BL97" s="19" t="s">
        <v>196</v>
      </c>
      <c r="BM97" s="156" t="s">
        <v>2247</v>
      </c>
    </row>
    <row r="98" spans="1:65" s="2" customFormat="1" ht="19.5">
      <c r="A98" s="34"/>
      <c r="B98" s="35"/>
      <c r="C98" s="34"/>
      <c r="D98" s="164" t="s">
        <v>241</v>
      </c>
      <c r="E98" s="34"/>
      <c r="F98" s="197" t="s">
        <v>512</v>
      </c>
      <c r="G98" s="34"/>
      <c r="H98" s="34"/>
      <c r="I98" s="160"/>
      <c r="J98" s="34"/>
      <c r="K98" s="34"/>
      <c r="L98" s="35"/>
      <c r="M98" s="161"/>
      <c r="N98" s="162"/>
      <c r="O98" s="55"/>
      <c r="P98" s="55"/>
      <c r="Q98" s="55"/>
      <c r="R98" s="55"/>
      <c r="S98" s="55"/>
      <c r="T98" s="56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9" t="s">
        <v>241</v>
      </c>
      <c r="AU98" s="19" t="s">
        <v>85</v>
      </c>
    </row>
    <row r="99" spans="1:65" s="2" customFormat="1" ht="16.5" customHeight="1">
      <c r="A99" s="34"/>
      <c r="B99" s="144"/>
      <c r="C99" s="145" t="s">
        <v>226</v>
      </c>
      <c r="D99" s="145" t="s">
        <v>191</v>
      </c>
      <c r="E99" s="146" t="s">
        <v>2248</v>
      </c>
      <c r="F99" s="147" t="s">
        <v>2249</v>
      </c>
      <c r="G99" s="148" t="s">
        <v>595</v>
      </c>
      <c r="H99" s="149">
        <v>12</v>
      </c>
      <c r="I99" s="150"/>
      <c r="J99" s="151">
        <f>ROUND(I99*H99,2)</f>
        <v>0</v>
      </c>
      <c r="K99" s="147" t="s">
        <v>297</v>
      </c>
      <c r="L99" s="35"/>
      <c r="M99" s="152" t="s">
        <v>3</v>
      </c>
      <c r="N99" s="153" t="s">
        <v>47</v>
      </c>
      <c r="O99" s="55"/>
      <c r="P99" s="154">
        <f>O99*H99</f>
        <v>0</v>
      </c>
      <c r="Q99" s="154">
        <v>0</v>
      </c>
      <c r="R99" s="154">
        <f>Q99*H99</f>
        <v>0</v>
      </c>
      <c r="S99" s="154">
        <v>0</v>
      </c>
      <c r="T99" s="155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56" t="s">
        <v>196</v>
      </c>
      <c r="AT99" s="156" t="s">
        <v>191</v>
      </c>
      <c r="AU99" s="156" t="s">
        <v>85</v>
      </c>
      <c r="AY99" s="19" t="s">
        <v>189</v>
      </c>
      <c r="BE99" s="157">
        <f>IF(N99="základní",J99,0)</f>
        <v>0</v>
      </c>
      <c r="BF99" s="157">
        <f>IF(N99="snížená",J99,0)</f>
        <v>0</v>
      </c>
      <c r="BG99" s="157">
        <f>IF(N99="zákl. přenesená",J99,0)</f>
        <v>0</v>
      </c>
      <c r="BH99" s="157">
        <f>IF(N99="sníž. přenesená",J99,0)</f>
        <v>0</v>
      </c>
      <c r="BI99" s="157">
        <f>IF(N99="nulová",J99,0)</f>
        <v>0</v>
      </c>
      <c r="BJ99" s="19" t="s">
        <v>83</v>
      </c>
      <c r="BK99" s="157">
        <f>ROUND(I99*H99,2)</f>
        <v>0</v>
      </c>
      <c r="BL99" s="19" t="s">
        <v>196</v>
      </c>
      <c r="BM99" s="156" t="s">
        <v>2250</v>
      </c>
    </row>
    <row r="100" spans="1:65" s="2" customFormat="1" ht="19.5">
      <c r="A100" s="34"/>
      <c r="B100" s="35"/>
      <c r="C100" s="34"/>
      <c r="D100" s="164" t="s">
        <v>241</v>
      </c>
      <c r="E100" s="34"/>
      <c r="F100" s="197" t="s">
        <v>512</v>
      </c>
      <c r="G100" s="34"/>
      <c r="H100" s="34"/>
      <c r="I100" s="160"/>
      <c r="J100" s="34"/>
      <c r="K100" s="34"/>
      <c r="L100" s="35"/>
      <c r="M100" s="161"/>
      <c r="N100" s="162"/>
      <c r="O100" s="55"/>
      <c r="P100" s="55"/>
      <c r="Q100" s="55"/>
      <c r="R100" s="55"/>
      <c r="S100" s="55"/>
      <c r="T100" s="56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9" t="s">
        <v>241</v>
      </c>
      <c r="AU100" s="19" t="s">
        <v>85</v>
      </c>
    </row>
    <row r="101" spans="1:65" s="2" customFormat="1" ht="16.5" customHeight="1">
      <c r="A101" s="34"/>
      <c r="B101" s="144"/>
      <c r="C101" s="145" t="s">
        <v>234</v>
      </c>
      <c r="D101" s="145" t="s">
        <v>191</v>
      </c>
      <c r="E101" s="146" t="s">
        <v>2251</v>
      </c>
      <c r="F101" s="147" t="s">
        <v>2252</v>
      </c>
      <c r="G101" s="148" t="s">
        <v>595</v>
      </c>
      <c r="H101" s="149">
        <v>29</v>
      </c>
      <c r="I101" s="150"/>
      <c r="J101" s="151">
        <f>ROUND(I101*H101,2)</f>
        <v>0</v>
      </c>
      <c r="K101" s="147" t="s">
        <v>297</v>
      </c>
      <c r="L101" s="35"/>
      <c r="M101" s="152" t="s">
        <v>3</v>
      </c>
      <c r="N101" s="153" t="s">
        <v>47</v>
      </c>
      <c r="O101" s="55"/>
      <c r="P101" s="154">
        <f>O101*H101</f>
        <v>0</v>
      </c>
      <c r="Q101" s="154">
        <v>0</v>
      </c>
      <c r="R101" s="154">
        <f>Q101*H101</f>
        <v>0</v>
      </c>
      <c r="S101" s="154">
        <v>0</v>
      </c>
      <c r="T101" s="155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56" t="s">
        <v>196</v>
      </c>
      <c r="AT101" s="156" t="s">
        <v>191</v>
      </c>
      <c r="AU101" s="156" t="s">
        <v>85</v>
      </c>
      <c r="AY101" s="19" t="s">
        <v>189</v>
      </c>
      <c r="BE101" s="157">
        <f>IF(N101="základní",J101,0)</f>
        <v>0</v>
      </c>
      <c r="BF101" s="157">
        <f>IF(N101="snížená",J101,0)</f>
        <v>0</v>
      </c>
      <c r="BG101" s="157">
        <f>IF(N101="zákl. přenesená",J101,0)</f>
        <v>0</v>
      </c>
      <c r="BH101" s="157">
        <f>IF(N101="sníž. přenesená",J101,0)</f>
        <v>0</v>
      </c>
      <c r="BI101" s="157">
        <f>IF(N101="nulová",J101,0)</f>
        <v>0</v>
      </c>
      <c r="BJ101" s="19" t="s">
        <v>83</v>
      </c>
      <c r="BK101" s="157">
        <f>ROUND(I101*H101,2)</f>
        <v>0</v>
      </c>
      <c r="BL101" s="19" t="s">
        <v>196</v>
      </c>
      <c r="BM101" s="156" t="s">
        <v>2253</v>
      </c>
    </row>
    <row r="102" spans="1:65" s="2" customFormat="1" ht="19.5">
      <c r="A102" s="34"/>
      <c r="B102" s="35"/>
      <c r="C102" s="34"/>
      <c r="D102" s="164" t="s">
        <v>241</v>
      </c>
      <c r="E102" s="34"/>
      <c r="F102" s="197" t="s">
        <v>512</v>
      </c>
      <c r="G102" s="34"/>
      <c r="H102" s="34"/>
      <c r="I102" s="160"/>
      <c r="J102" s="34"/>
      <c r="K102" s="34"/>
      <c r="L102" s="35"/>
      <c r="M102" s="161"/>
      <c r="N102" s="162"/>
      <c r="O102" s="55"/>
      <c r="P102" s="55"/>
      <c r="Q102" s="55"/>
      <c r="R102" s="55"/>
      <c r="S102" s="55"/>
      <c r="T102" s="56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9" t="s">
        <v>241</v>
      </c>
      <c r="AU102" s="19" t="s">
        <v>85</v>
      </c>
    </row>
    <row r="103" spans="1:65" s="2" customFormat="1" ht="16.5" customHeight="1">
      <c r="A103" s="34"/>
      <c r="B103" s="144"/>
      <c r="C103" s="145" t="s">
        <v>245</v>
      </c>
      <c r="D103" s="145" t="s">
        <v>191</v>
      </c>
      <c r="E103" s="146" t="s">
        <v>2254</v>
      </c>
      <c r="F103" s="147" t="s">
        <v>2255</v>
      </c>
      <c r="G103" s="148" t="s">
        <v>595</v>
      </c>
      <c r="H103" s="149">
        <v>53</v>
      </c>
      <c r="I103" s="150"/>
      <c r="J103" s="151">
        <f>ROUND(I103*H103,2)</f>
        <v>0</v>
      </c>
      <c r="K103" s="147" t="s">
        <v>297</v>
      </c>
      <c r="L103" s="35"/>
      <c r="M103" s="152" t="s">
        <v>3</v>
      </c>
      <c r="N103" s="153" t="s">
        <v>47</v>
      </c>
      <c r="O103" s="55"/>
      <c r="P103" s="154">
        <f>O103*H103</f>
        <v>0</v>
      </c>
      <c r="Q103" s="154">
        <v>0</v>
      </c>
      <c r="R103" s="154">
        <f>Q103*H103</f>
        <v>0</v>
      </c>
      <c r="S103" s="154">
        <v>0</v>
      </c>
      <c r="T103" s="155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56" t="s">
        <v>196</v>
      </c>
      <c r="AT103" s="156" t="s">
        <v>191</v>
      </c>
      <c r="AU103" s="156" t="s">
        <v>85</v>
      </c>
      <c r="AY103" s="19" t="s">
        <v>189</v>
      </c>
      <c r="BE103" s="157">
        <f>IF(N103="základní",J103,0)</f>
        <v>0</v>
      </c>
      <c r="BF103" s="157">
        <f>IF(N103="snížená",J103,0)</f>
        <v>0</v>
      </c>
      <c r="BG103" s="157">
        <f>IF(N103="zákl. přenesená",J103,0)</f>
        <v>0</v>
      </c>
      <c r="BH103" s="157">
        <f>IF(N103="sníž. přenesená",J103,0)</f>
        <v>0</v>
      </c>
      <c r="BI103" s="157">
        <f>IF(N103="nulová",J103,0)</f>
        <v>0</v>
      </c>
      <c r="BJ103" s="19" t="s">
        <v>83</v>
      </c>
      <c r="BK103" s="157">
        <f>ROUND(I103*H103,2)</f>
        <v>0</v>
      </c>
      <c r="BL103" s="19" t="s">
        <v>196</v>
      </c>
      <c r="BM103" s="156" t="s">
        <v>2256</v>
      </c>
    </row>
    <row r="104" spans="1:65" s="2" customFormat="1" ht="19.5">
      <c r="A104" s="34"/>
      <c r="B104" s="35"/>
      <c r="C104" s="34"/>
      <c r="D104" s="164" t="s">
        <v>241</v>
      </c>
      <c r="E104" s="34"/>
      <c r="F104" s="197" t="s">
        <v>512</v>
      </c>
      <c r="G104" s="34"/>
      <c r="H104" s="34"/>
      <c r="I104" s="160"/>
      <c r="J104" s="34"/>
      <c r="K104" s="34"/>
      <c r="L104" s="35"/>
      <c r="M104" s="161"/>
      <c r="N104" s="162"/>
      <c r="O104" s="55"/>
      <c r="P104" s="55"/>
      <c r="Q104" s="55"/>
      <c r="R104" s="55"/>
      <c r="S104" s="55"/>
      <c r="T104" s="56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9" t="s">
        <v>241</v>
      </c>
      <c r="AU104" s="19" t="s">
        <v>85</v>
      </c>
    </row>
    <row r="105" spans="1:65" s="2" customFormat="1" ht="16.5" customHeight="1">
      <c r="A105" s="34"/>
      <c r="B105" s="144"/>
      <c r="C105" s="145" t="s">
        <v>239</v>
      </c>
      <c r="D105" s="145" t="s">
        <v>191</v>
      </c>
      <c r="E105" s="146" t="s">
        <v>2257</v>
      </c>
      <c r="F105" s="147" t="s">
        <v>2258</v>
      </c>
      <c r="G105" s="148" t="s">
        <v>221</v>
      </c>
      <c r="H105" s="149">
        <v>29</v>
      </c>
      <c r="I105" s="150"/>
      <c r="J105" s="151">
        <f>ROUND(I105*H105,2)</f>
        <v>0</v>
      </c>
      <c r="K105" s="147" t="s">
        <v>297</v>
      </c>
      <c r="L105" s="35"/>
      <c r="M105" s="152" t="s">
        <v>3</v>
      </c>
      <c r="N105" s="153" t="s">
        <v>47</v>
      </c>
      <c r="O105" s="55"/>
      <c r="P105" s="154">
        <f>O105*H105</f>
        <v>0</v>
      </c>
      <c r="Q105" s="154">
        <v>0</v>
      </c>
      <c r="R105" s="154">
        <f>Q105*H105</f>
        <v>0</v>
      </c>
      <c r="S105" s="154">
        <v>0</v>
      </c>
      <c r="T105" s="155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56" t="s">
        <v>196</v>
      </c>
      <c r="AT105" s="156" t="s">
        <v>191</v>
      </c>
      <c r="AU105" s="156" t="s">
        <v>85</v>
      </c>
      <c r="AY105" s="19" t="s">
        <v>189</v>
      </c>
      <c r="BE105" s="157">
        <f>IF(N105="základní",J105,0)</f>
        <v>0</v>
      </c>
      <c r="BF105" s="157">
        <f>IF(N105="snížená",J105,0)</f>
        <v>0</v>
      </c>
      <c r="BG105" s="157">
        <f>IF(N105="zákl. přenesená",J105,0)</f>
        <v>0</v>
      </c>
      <c r="BH105" s="157">
        <f>IF(N105="sníž. přenesená",J105,0)</f>
        <v>0</v>
      </c>
      <c r="BI105" s="157">
        <f>IF(N105="nulová",J105,0)</f>
        <v>0</v>
      </c>
      <c r="BJ105" s="19" t="s">
        <v>83</v>
      </c>
      <c r="BK105" s="157">
        <f>ROUND(I105*H105,2)</f>
        <v>0</v>
      </c>
      <c r="BL105" s="19" t="s">
        <v>196</v>
      </c>
      <c r="BM105" s="156" t="s">
        <v>2259</v>
      </c>
    </row>
    <row r="106" spans="1:65" s="2" customFormat="1" ht="19.5">
      <c r="A106" s="34"/>
      <c r="B106" s="35"/>
      <c r="C106" s="34"/>
      <c r="D106" s="164" t="s">
        <v>241</v>
      </c>
      <c r="E106" s="34"/>
      <c r="F106" s="197" t="s">
        <v>512</v>
      </c>
      <c r="G106" s="34"/>
      <c r="H106" s="34"/>
      <c r="I106" s="160"/>
      <c r="J106" s="34"/>
      <c r="K106" s="34"/>
      <c r="L106" s="35"/>
      <c r="M106" s="161"/>
      <c r="N106" s="162"/>
      <c r="O106" s="55"/>
      <c r="P106" s="55"/>
      <c r="Q106" s="55"/>
      <c r="R106" s="55"/>
      <c r="S106" s="55"/>
      <c r="T106" s="56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9" t="s">
        <v>241</v>
      </c>
      <c r="AU106" s="19" t="s">
        <v>85</v>
      </c>
    </row>
    <row r="107" spans="1:65" s="2" customFormat="1" ht="16.5" customHeight="1">
      <c r="A107" s="34"/>
      <c r="B107" s="144"/>
      <c r="C107" s="145" t="s">
        <v>260</v>
      </c>
      <c r="D107" s="145" t="s">
        <v>191</v>
      </c>
      <c r="E107" s="146" t="s">
        <v>2260</v>
      </c>
      <c r="F107" s="147" t="s">
        <v>2261</v>
      </c>
      <c r="G107" s="148" t="s">
        <v>238</v>
      </c>
      <c r="H107" s="149">
        <v>2E-3</v>
      </c>
      <c r="I107" s="150"/>
      <c r="J107" s="151">
        <f>ROUND(I107*H107,2)</f>
        <v>0</v>
      </c>
      <c r="K107" s="147" t="s">
        <v>297</v>
      </c>
      <c r="L107" s="35"/>
      <c r="M107" s="152" t="s">
        <v>3</v>
      </c>
      <c r="N107" s="153" t="s">
        <v>47</v>
      </c>
      <c r="O107" s="55"/>
      <c r="P107" s="154">
        <f>O107*H107</f>
        <v>0</v>
      </c>
      <c r="Q107" s="154">
        <v>0</v>
      </c>
      <c r="R107" s="154">
        <f>Q107*H107</f>
        <v>0</v>
      </c>
      <c r="S107" s="154">
        <v>0</v>
      </c>
      <c r="T107" s="155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56" t="s">
        <v>196</v>
      </c>
      <c r="AT107" s="156" t="s">
        <v>191</v>
      </c>
      <c r="AU107" s="156" t="s">
        <v>85</v>
      </c>
      <c r="AY107" s="19" t="s">
        <v>189</v>
      </c>
      <c r="BE107" s="157">
        <f>IF(N107="základní",J107,0)</f>
        <v>0</v>
      </c>
      <c r="BF107" s="157">
        <f>IF(N107="snížená",J107,0)</f>
        <v>0</v>
      </c>
      <c r="BG107" s="157">
        <f>IF(N107="zákl. přenesená",J107,0)</f>
        <v>0</v>
      </c>
      <c r="BH107" s="157">
        <f>IF(N107="sníž. přenesená",J107,0)</f>
        <v>0</v>
      </c>
      <c r="BI107" s="157">
        <f>IF(N107="nulová",J107,0)</f>
        <v>0</v>
      </c>
      <c r="BJ107" s="19" t="s">
        <v>83</v>
      </c>
      <c r="BK107" s="157">
        <f>ROUND(I107*H107,2)</f>
        <v>0</v>
      </c>
      <c r="BL107" s="19" t="s">
        <v>196</v>
      </c>
      <c r="BM107" s="156" t="s">
        <v>2262</v>
      </c>
    </row>
    <row r="108" spans="1:65" s="2" customFormat="1" ht="19.5">
      <c r="A108" s="34"/>
      <c r="B108" s="35"/>
      <c r="C108" s="34"/>
      <c r="D108" s="164" t="s">
        <v>241</v>
      </c>
      <c r="E108" s="34"/>
      <c r="F108" s="197" t="s">
        <v>512</v>
      </c>
      <c r="G108" s="34"/>
      <c r="H108" s="34"/>
      <c r="I108" s="160"/>
      <c r="J108" s="34"/>
      <c r="K108" s="34"/>
      <c r="L108" s="35"/>
      <c r="M108" s="161"/>
      <c r="N108" s="162"/>
      <c r="O108" s="55"/>
      <c r="P108" s="55"/>
      <c r="Q108" s="55"/>
      <c r="R108" s="55"/>
      <c r="S108" s="55"/>
      <c r="T108" s="56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9" t="s">
        <v>241</v>
      </c>
      <c r="AU108" s="19" t="s">
        <v>85</v>
      </c>
    </row>
    <row r="109" spans="1:65" s="2" customFormat="1" ht="16.5" customHeight="1">
      <c r="A109" s="34"/>
      <c r="B109" s="144"/>
      <c r="C109" s="145" t="s">
        <v>266</v>
      </c>
      <c r="D109" s="145" t="s">
        <v>191</v>
      </c>
      <c r="E109" s="146" t="s">
        <v>2263</v>
      </c>
      <c r="F109" s="147" t="s">
        <v>2264</v>
      </c>
      <c r="G109" s="148" t="s">
        <v>212</v>
      </c>
      <c r="H109" s="149">
        <v>2.9</v>
      </c>
      <c r="I109" s="150"/>
      <c r="J109" s="151">
        <f>ROUND(I109*H109,2)</f>
        <v>0</v>
      </c>
      <c r="K109" s="147" t="s">
        <v>297</v>
      </c>
      <c r="L109" s="35"/>
      <c r="M109" s="152" t="s">
        <v>3</v>
      </c>
      <c r="N109" s="153" t="s">
        <v>47</v>
      </c>
      <c r="O109" s="55"/>
      <c r="P109" s="154">
        <f>O109*H109</f>
        <v>0</v>
      </c>
      <c r="Q109" s="154">
        <v>0</v>
      </c>
      <c r="R109" s="154">
        <f>Q109*H109</f>
        <v>0</v>
      </c>
      <c r="S109" s="154">
        <v>0</v>
      </c>
      <c r="T109" s="155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56" t="s">
        <v>196</v>
      </c>
      <c r="AT109" s="156" t="s">
        <v>191</v>
      </c>
      <c r="AU109" s="156" t="s">
        <v>85</v>
      </c>
      <c r="AY109" s="19" t="s">
        <v>189</v>
      </c>
      <c r="BE109" s="157">
        <f>IF(N109="základní",J109,0)</f>
        <v>0</v>
      </c>
      <c r="BF109" s="157">
        <f>IF(N109="snížená",J109,0)</f>
        <v>0</v>
      </c>
      <c r="BG109" s="157">
        <f>IF(N109="zákl. přenesená",J109,0)</f>
        <v>0</v>
      </c>
      <c r="BH109" s="157">
        <f>IF(N109="sníž. přenesená",J109,0)</f>
        <v>0</v>
      </c>
      <c r="BI109" s="157">
        <f>IF(N109="nulová",J109,0)</f>
        <v>0</v>
      </c>
      <c r="BJ109" s="19" t="s">
        <v>83</v>
      </c>
      <c r="BK109" s="157">
        <f>ROUND(I109*H109,2)</f>
        <v>0</v>
      </c>
      <c r="BL109" s="19" t="s">
        <v>196</v>
      </c>
      <c r="BM109" s="156" t="s">
        <v>2265</v>
      </c>
    </row>
    <row r="110" spans="1:65" s="2" customFormat="1" ht="19.5">
      <c r="A110" s="34"/>
      <c r="B110" s="35"/>
      <c r="C110" s="34"/>
      <c r="D110" s="164" t="s">
        <v>241</v>
      </c>
      <c r="E110" s="34"/>
      <c r="F110" s="197" t="s">
        <v>512</v>
      </c>
      <c r="G110" s="34"/>
      <c r="H110" s="34"/>
      <c r="I110" s="160"/>
      <c r="J110" s="34"/>
      <c r="K110" s="34"/>
      <c r="L110" s="35"/>
      <c r="M110" s="161"/>
      <c r="N110" s="162"/>
      <c r="O110" s="55"/>
      <c r="P110" s="55"/>
      <c r="Q110" s="55"/>
      <c r="R110" s="55"/>
      <c r="S110" s="55"/>
      <c r="T110" s="56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9" t="s">
        <v>241</v>
      </c>
      <c r="AU110" s="19" t="s">
        <v>85</v>
      </c>
    </row>
    <row r="111" spans="1:65" s="2" customFormat="1" ht="16.5" customHeight="1">
      <c r="A111" s="34"/>
      <c r="B111" s="144"/>
      <c r="C111" s="145" t="s">
        <v>274</v>
      </c>
      <c r="D111" s="145" t="s">
        <v>191</v>
      </c>
      <c r="E111" s="146" t="s">
        <v>2266</v>
      </c>
      <c r="F111" s="147" t="s">
        <v>2267</v>
      </c>
      <c r="G111" s="148" t="s">
        <v>212</v>
      </c>
      <c r="H111" s="149">
        <v>2.9</v>
      </c>
      <c r="I111" s="150"/>
      <c r="J111" s="151">
        <f>ROUND(I111*H111,2)</f>
        <v>0</v>
      </c>
      <c r="K111" s="147" t="s">
        <v>297</v>
      </c>
      <c r="L111" s="35"/>
      <c r="M111" s="152" t="s">
        <v>3</v>
      </c>
      <c r="N111" s="153" t="s">
        <v>47</v>
      </c>
      <c r="O111" s="55"/>
      <c r="P111" s="154">
        <f>O111*H111</f>
        <v>0</v>
      </c>
      <c r="Q111" s="154">
        <v>0</v>
      </c>
      <c r="R111" s="154">
        <f>Q111*H111</f>
        <v>0</v>
      </c>
      <c r="S111" s="154">
        <v>0</v>
      </c>
      <c r="T111" s="155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56" t="s">
        <v>196</v>
      </c>
      <c r="AT111" s="156" t="s">
        <v>191</v>
      </c>
      <c r="AU111" s="156" t="s">
        <v>85</v>
      </c>
      <c r="AY111" s="19" t="s">
        <v>189</v>
      </c>
      <c r="BE111" s="157">
        <f>IF(N111="základní",J111,0)</f>
        <v>0</v>
      </c>
      <c r="BF111" s="157">
        <f>IF(N111="snížená",J111,0)</f>
        <v>0</v>
      </c>
      <c r="BG111" s="157">
        <f>IF(N111="zákl. přenesená",J111,0)</f>
        <v>0</v>
      </c>
      <c r="BH111" s="157">
        <f>IF(N111="sníž. přenesená",J111,0)</f>
        <v>0</v>
      </c>
      <c r="BI111" s="157">
        <f>IF(N111="nulová",J111,0)</f>
        <v>0</v>
      </c>
      <c r="BJ111" s="19" t="s">
        <v>83</v>
      </c>
      <c r="BK111" s="157">
        <f>ROUND(I111*H111,2)</f>
        <v>0</v>
      </c>
      <c r="BL111" s="19" t="s">
        <v>196</v>
      </c>
      <c r="BM111" s="156" t="s">
        <v>2268</v>
      </c>
    </row>
    <row r="112" spans="1:65" s="2" customFormat="1" ht="19.5">
      <c r="A112" s="34"/>
      <c r="B112" s="35"/>
      <c r="C112" s="34"/>
      <c r="D112" s="164" t="s">
        <v>241</v>
      </c>
      <c r="E112" s="34"/>
      <c r="F112" s="197" t="s">
        <v>512</v>
      </c>
      <c r="G112" s="34"/>
      <c r="H112" s="34"/>
      <c r="I112" s="160"/>
      <c r="J112" s="34"/>
      <c r="K112" s="34"/>
      <c r="L112" s="35"/>
      <c r="M112" s="161"/>
      <c r="N112" s="162"/>
      <c r="O112" s="55"/>
      <c r="P112" s="55"/>
      <c r="Q112" s="55"/>
      <c r="R112" s="55"/>
      <c r="S112" s="55"/>
      <c r="T112" s="56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9" t="s">
        <v>241</v>
      </c>
      <c r="AU112" s="19" t="s">
        <v>85</v>
      </c>
    </row>
    <row r="113" spans="1:65" s="2" customFormat="1" ht="16.5" customHeight="1">
      <c r="A113" s="34"/>
      <c r="B113" s="144"/>
      <c r="C113" s="145" t="s">
        <v>280</v>
      </c>
      <c r="D113" s="145" t="s">
        <v>191</v>
      </c>
      <c r="E113" s="146" t="s">
        <v>2269</v>
      </c>
      <c r="F113" s="147" t="s">
        <v>2270</v>
      </c>
      <c r="G113" s="148" t="s">
        <v>595</v>
      </c>
      <c r="H113" s="149">
        <v>29</v>
      </c>
      <c r="I113" s="150"/>
      <c r="J113" s="151">
        <f>ROUND(I113*H113,2)</f>
        <v>0</v>
      </c>
      <c r="K113" s="147" t="s">
        <v>297</v>
      </c>
      <c r="L113" s="35"/>
      <c r="M113" s="152" t="s">
        <v>3</v>
      </c>
      <c r="N113" s="153" t="s">
        <v>47</v>
      </c>
      <c r="O113" s="55"/>
      <c r="P113" s="154">
        <f>O113*H113</f>
        <v>0</v>
      </c>
      <c r="Q113" s="154">
        <v>0</v>
      </c>
      <c r="R113" s="154">
        <f>Q113*H113</f>
        <v>0</v>
      </c>
      <c r="S113" s="154">
        <v>0</v>
      </c>
      <c r="T113" s="155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56" t="s">
        <v>196</v>
      </c>
      <c r="AT113" s="156" t="s">
        <v>191</v>
      </c>
      <c r="AU113" s="156" t="s">
        <v>85</v>
      </c>
      <c r="AY113" s="19" t="s">
        <v>189</v>
      </c>
      <c r="BE113" s="157">
        <f>IF(N113="základní",J113,0)</f>
        <v>0</v>
      </c>
      <c r="BF113" s="157">
        <f>IF(N113="snížená",J113,0)</f>
        <v>0</v>
      </c>
      <c r="BG113" s="157">
        <f>IF(N113="zákl. přenesená",J113,0)</f>
        <v>0</v>
      </c>
      <c r="BH113" s="157">
        <f>IF(N113="sníž. přenesená",J113,0)</f>
        <v>0</v>
      </c>
      <c r="BI113" s="157">
        <f>IF(N113="nulová",J113,0)</f>
        <v>0</v>
      </c>
      <c r="BJ113" s="19" t="s">
        <v>83</v>
      </c>
      <c r="BK113" s="157">
        <f>ROUND(I113*H113,2)</f>
        <v>0</v>
      </c>
      <c r="BL113" s="19" t="s">
        <v>196</v>
      </c>
      <c r="BM113" s="156" t="s">
        <v>2271</v>
      </c>
    </row>
    <row r="114" spans="1:65" s="2" customFormat="1" ht="19.5">
      <c r="A114" s="34"/>
      <c r="B114" s="35"/>
      <c r="C114" s="34"/>
      <c r="D114" s="164" t="s">
        <v>241</v>
      </c>
      <c r="E114" s="34"/>
      <c r="F114" s="197" t="s">
        <v>512</v>
      </c>
      <c r="G114" s="34"/>
      <c r="H114" s="34"/>
      <c r="I114" s="160"/>
      <c r="J114" s="34"/>
      <c r="K114" s="34"/>
      <c r="L114" s="35"/>
      <c r="M114" s="161"/>
      <c r="N114" s="162"/>
      <c r="O114" s="55"/>
      <c r="P114" s="55"/>
      <c r="Q114" s="55"/>
      <c r="R114" s="55"/>
      <c r="S114" s="55"/>
      <c r="T114" s="56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9" t="s">
        <v>241</v>
      </c>
      <c r="AU114" s="19" t="s">
        <v>85</v>
      </c>
    </row>
    <row r="115" spans="1:65" s="2" customFormat="1" ht="16.5" customHeight="1">
      <c r="A115" s="34"/>
      <c r="B115" s="144"/>
      <c r="C115" s="145" t="s">
        <v>287</v>
      </c>
      <c r="D115" s="145" t="s">
        <v>191</v>
      </c>
      <c r="E115" s="146" t="s">
        <v>2272</v>
      </c>
      <c r="F115" s="147" t="s">
        <v>2273</v>
      </c>
      <c r="G115" s="148" t="s">
        <v>595</v>
      </c>
      <c r="H115" s="149">
        <v>12</v>
      </c>
      <c r="I115" s="150"/>
      <c r="J115" s="151">
        <f>ROUND(I115*H115,2)</f>
        <v>0</v>
      </c>
      <c r="K115" s="147" t="s">
        <v>297</v>
      </c>
      <c r="L115" s="35"/>
      <c r="M115" s="152" t="s">
        <v>3</v>
      </c>
      <c r="N115" s="153" t="s">
        <v>47</v>
      </c>
      <c r="O115" s="55"/>
      <c r="P115" s="154">
        <f>O115*H115</f>
        <v>0</v>
      </c>
      <c r="Q115" s="154">
        <v>0.1</v>
      </c>
      <c r="R115" s="154">
        <f>Q115*H115</f>
        <v>1.2000000000000002</v>
      </c>
      <c r="S115" s="154">
        <v>0</v>
      </c>
      <c r="T115" s="155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56" t="s">
        <v>196</v>
      </c>
      <c r="AT115" s="156" t="s">
        <v>191</v>
      </c>
      <c r="AU115" s="156" t="s">
        <v>85</v>
      </c>
      <c r="AY115" s="19" t="s">
        <v>189</v>
      </c>
      <c r="BE115" s="157">
        <f>IF(N115="základní",J115,0)</f>
        <v>0</v>
      </c>
      <c r="BF115" s="157">
        <f>IF(N115="snížená",J115,0)</f>
        <v>0</v>
      </c>
      <c r="BG115" s="157">
        <f>IF(N115="zákl. přenesená",J115,0)</f>
        <v>0</v>
      </c>
      <c r="BH115" s="157">
        <f>IF(N115="sníž. přenesená",J115,0)</f>
        <v>0</v>
      </c>
      <c r="BI115" s="157">
        <f>IF(N115="nulová",J115,0)</f>
        <v>0</v>
      </c>
      <c r="BJ115" s="19" t="s">
        <v>83</v>
      </c>
      <c r="BK115" s="157">
        <f>ROUND(I115*H115,2)</f>
        <v>0</v>
      </c>
      <c r="BL115" s="19" t="s">
        <v>196</v>
      </c>
      <c r="BM115" s="156" t="s">
        <v>2274</v>
      </c>
    </row>
    <row r="116" spans="1:65" s="2" customFormat="1" ht="19.5">
      <c r="A116" s="34"/>
      <c r="B116" s="35"/>
      <c r="C116" s="34"/>
      <c r="D116" s="164" t="s">
        <v>241</v>
      </c>
      <c r="E116" s="34"/>
      <c r="F116" s="197" t="s">
        <v>512</v>
      </c>
      <c r="G116" s="34"/>
      <c r="H116" s="34"/>
      <c r="I116" s="160"/>
      <c r="J116" s="34"/>
      <c r="K116" s="34"/>
      <c r="L116" s="35"/>
      <c r="M116" s="161"/>
      <c r="N116" s="162"/>
      <c r="O116" s="55"/>
      <c r="P116" s="55"/>
      <c r="Q116" s="55"/>
      <c r="R116" s="55"/>
      <c r="S116" s="55"/>
      <c r="T116" s="56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241</v>
      </c>
      <c r="AU116" s="19" t="s">
        <v>85</v>
      </c>
    </row>
    <row r="117" spans="1:65" s="2" customFormat="1" ht="16.5" customHeight="1">
      <c r="A117" s="34"/>
      <c r="B117" s="144"/>
      <c r="C117" s="145" t="s">
        <v>294</v>
      </c>
      <c r="D117" s="145" t="s">
        <v>191</v>
      </c>
      <c r="E117" s="146" t="s">
        <v>2275</v>
      </c>
      <c r="F117" s="147" t="s">
        <v>2276</v>
      </c>
      <c r="G117" s="148" t="s">
        <v>595</v>
      </c>
      <c r="H117" s="149">
        <v>17</v>
      </c>
      <c r="I117" s="150"/>
      <c r="J117" s="151">
        <f>ROUND(I117*H117,2)</f>
        <v>0</v>
      </c>
      <c r="K117" s="147" t="s">
        <v>297</v>
      </c>
      <c r="L117" s="35"/>
      <c r="M117" s="152" t="s">
        <v>3</v>
      </c>
      <c r="N117" s="153" t="s">
        <v>47</v>
      </c>
      <c r="O117" s="55"/>
      <c r="P117" s="154">
        <f>O117*H117</f>
        <v>0</v>
      </c>
      <c r="Q117" s="154">
        <v>0.1</v>
      </c>
      <c r="R117" s="154">
        <f>Q117*H117</f>
        <v>1.7000000000000002</v>
      </c>
      <c r="S117" s="154">
        <v>0</v>
      </c>
      <c r="T117" s="155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56" t="s">
        <v>196</v>
      </c>
      <c r="AT117" s="156" t="s">
        <v>191</v>
      </c>
      <c r="AU117" s="156" t="s">
        <v>85</v>
      </c>
      <c r="AY117" s="19" t="s">
        <v>189</v>
      </c>
      <c r="BE117" s="157">
        <f>IF(N117="základní",J117,0)</f>
        <v>0</v>
      </c>
      <c r="BF117" s="157">
        <f>IF(N117="snížená",J117,0)</f>
        <v>0</v>
      </c>
      <c r="BG117" s="157">
        <f>IF(N117="zákl. přenesená",J117,0)</f>
        <v>0</v>
      </c>
      <c r="BH117" s="157">
        <f>IF(N117="sníž. přenesená",J117,0)</f>
        <v>0</v>
      </c>
      <c r="BI117" s="157">
        <f>IF(N117="nulová",J117,0)</f>
        <v>0</v>
      </c>
      <c r="BJ117" s="19" t="s">
        <v>83</v>
      </c>
      <c r="BK117" s="157">
        <f>ROUND(I117*H117,2)</f>
        <v>0</v>
      </c>
      <c r="BL117" s="19" t="s">
        <v>196</v>
      </c>
      <c r="BM117" s="156" t="s">
        <v>2277</v>
      </c>
    </row>
    <row r="118" spans="1:65" s="2" customFormat="1" ht="19.5">
      <c r="A118" s="34"/>
      <c r="B118" s="35"/>
      <c r="C118" s="34"/>
      <c r="D118" s="164" t="s">
        <v>241</v>
      </c>
      <c r="E118" s="34"/>
      <c r="F118" s="197" t="s">
        <v>512</v>
      </c>
      <c r="G118" s="34"/>
      <c r="H118" s="34"/>
      <c r="I118" s="160"/>
      <c r="J118" s="34"/>
      <c r="K118" s="34"/>
      <c r="L118" s="35"/>
      <c r="M118" s="161"/>
      <c r="N118" s="162"/>
      <c r="O118" s="55"/>
      <c r="P118" s="55"/>
      <c r="Q118" s="55"/>
      <c r="R118" s="55"/>
      <c r="S118" s="55"/>
      <c r="T118" s="56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9" t="s">
        <v>241</v>
      </c>
      <c r="AU118" s="19" t="s">
        <v>85</v>
      </c>
    </row>
    <row r="119" spans="1:65" s="2" customFormat="1" ht="16.5" customHeight="1">
      <c r="A119" s="34"/>
      <c r="B119" s="144"/>
      <c r="C119" s="145" t="s">
        <v>9</v>
      </c>
      <c r="D119" s="145" t="s">
        <v>191</v>
      </c>
      <c r="E119" s="146" t="s">
        <v>2278</v>
      </c>
      <c r="F119" s="147" t="s">
        <v>2279</v>
      </c>
      <c r="G119" s="148" t="s">
        <v>212</v>
      </c>
      <c r="H119" s="149">
        <v>2.9</v>
      </c>
      <c r="I119" s="150"/>
      <c r="J119" s="151">
        <f>ROUND(I119*H119,2)</f>
        <v>0</v>
      </c>
      <c r="K119" s="147" t="s">
        <v>297</v>
      </c>
      <c r="L119" s="35"/>
      <c r="M119" s="152" t="s">
        <v>3</v>
      </c>
      <c r="N119" s="153" t="s">
        <v>47</v>
      </c>
      <c r="O119" s="55"/>
      <c r="P119" s="154">
        <f>O119*H119</f>
        <v>0</v>
      </c>
      <c r="Q119" s="154">
        <v>0.4</v>
      </c>
      <c r="R119" s="154">
        <f>Q119*H119</f>
        <v>1.1599999999999999</v>
      </c>
      <c r="S119" s="154">
        <v>0</v>
      </c>
      <c r="T119" s="155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56" t="s">
        <v>196</v>
      </c>
      <c r="AT119" s="156" t="s">
        <v>191</v>
      </c>
      <c r="AU119" s="156" t="s">
        <v>85</v>
      </c>
      <c r="AY119" s="19" t="s">
        <v>189</v>
      </c>
      <c r="BE119" s="157">
        <f>IF(N119="základní",J119,0)</f>
        <v>0</v>
      </c>
      <c r="BF119" s="157">
        <f>IF(N119="snížená",J119,0)</f>
        <v>0</v>
      </c>
      <c r="BG119" s="157">
        <f>IF(N119="zákl. přenesená",J119,0)</f>
        <v>0</v>
      </c>
      <c r="BH119" s="157">
        <f>IF(N119="sníž. přenesená",J119,0)</f>
        <v>0</v>
      </c>
      <c r="BI119" s="157">
        <f>IF(N119="nulová",J119,0)</f>
        <v>0</v>
      </c>
      <c r="BJ119" s="19" t="s">
        <v>83</v>
      </c>
      <c r="BK119" s="157">
        <f>ROUND(I119*H119,2)</f>
        <v>0</v>
      </c>
      <c r="BL119" s="19" t="s">
        <v>196</v>
      </c>
      <c r="BM119" s="156" t="s">
        <v>2280</v>
      </c>
    </row>
    <row r="120" spans="1:65" s="2" customFormat="1" ht="19.5">
      <c r="A120" s="34"/>
      <c r="B120" s="35"/>
      <c r="C120" s="34"/>
      <c r="D120" s="164" t="s">
        <v>241</v>
      </c>
      <c r="E120" s="34"/>
      <c r="F120" s="197" t="s">
        <v>512</v>
      </c>
      <c r="G120" s="34"/>
      <c r="H120" s="34"/>
      <c r="I120" s="160"/>
      <c r="J120" s="34"/>
      <c r="K120" s="34"/>
      <c r="L120" s="35"/>
      <c r="M120" s="161"/>
      <c r="N120" s="162"/>
      <c r="O120" s="55"/>
      <c r="P120" s="55"/>
      <c r="Q120" s="55"/>
      <c r="R120" s="55"/>
      <c r="S120" s="55"/>
      <c r="T120" s="56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9" t="s">
        <v>241</v>
      </c>
      <c r="AU120" s="19" t="s">
        <v>85</v>
      </c>
    </row>
    <row r="121" spans="1:65" s="2" customFormat="1" ht="16.5" customHeight="1">
      <c r="A121" s="34"/>
      <c r="B121" s="144"/>
      <c r="C121" s="145" t="s">
        <v>311</v>
      </c>
      <c r="D121" s="145" t="s">
        <v>191</v>
      </c>
      <c r="E121" s="146" t="s">
        <v>2281</v>
      </c>
      <c r="F121" s="147" t="s">
        <v>2282</v>
      </c>
      <c r="G121" s="148" t="s">
        <v>595</v>
      </c>
      <c r="H121" s="149">
        <v>36</v>
      </c>
      <c r="I121" s="150"/>
      <c r="J121" s="151">
        <f>ROUND(I121*H121,2)</f>
        <v>0</v>
      </c>
      <c r="K121" s="147" t="s">
        <v>297</v>
      </c>
      <c r="L121" s="35"/>
      <c r="M121" s="152" t="s">
        <v>3</v>
      </c>
      <c r="N121" s="153" t="s">
        <v>47</v>
      </c>
      <c r="O121" s="55"/>
      <c r="P121" s="154">
        <f>O121*H121</f>
        <v>0</v>
      </c>
      <c r="Q121" s="154">
        <v>5.0000000000000001E-3</v>
      </c>
      <c r="R121" s="154">
        <f>Q121*H121</f>
        <v>0.18</v>
      </c>
      <c r="S121" s="154">
        <v>0</v>
      </c>
      <c r="T121" s="15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56" t="s">
        <v>196</v>
      </c>
      <c r="AT121" s="156" t="s">
        <v>191</v>
      </c>
      <c r="AU121" s="156" t="s">
        <v>85</v>
      </c>
      <c r="AY121" s="19" t="s">
        <v>189</v>
      </c>
      <c r="BE121" s="157">
        <f>IF(N121="základní",J121,0)</f>
        <v>0</v>
      </c>
      <c r="BF121" s="157">
        <f>IF(N121="snížená",J121,0)</f>
        <v>0</v>
      </c>
      <c r="BG121" s="157">
        <f>IF(N121="zákl. přenesená",J121,0)</f>
        <v>0</v>
      </c>
      <c r="BH121" s="157">
        <f>IF(N121="sníž. přenesená",J121,0)</f>
        <v>0</v>
      </c>
      <c r="BI121" s="157">
        <f>IF(N121="nulová",J121,0)</f>
        <v>0</v>
      </c>
      <c r="BJ121" s="19" t="s">
        <v>83</v>
      </c>
      <c r="BK121" s="157">
        <f>ROUND(I121*H121,2)</f>
        <v>0</v>
      </c>
      <c r="BL121" s="19" t="s">
        <v>196</v>
      </c>
      <c r="BM121" s="156" t="s">
        <v>2283</v>
      </c>
    </row>
    <row r="122" spans="1:65" s="2" customFormat="1" ht="19.5">
      <c r="A122" s="34"/>
      <c r="B122" s="35"/>
      <c r="C122" s="34"/>
      <c r="D122" s="164" t="s">
        <v>241</v>
      </c>
      <c r="E122" s="34"/>
      <c r="F122" s="197" t="s">
        <v>512</v>
      </c>
      <c r="G122" s="34"/>
      <c r="H122" s="34"/>
      <c r="I122" s="160"/>
      <c r="J122" s="34"/>
      <c r="K122" s="34"/>
      <c r="L122" s="35"/>
      <c r="M122" s="161"/>
      <c r="N122" s="162"/>
      <c r="O122" s="55"/>
      <c r="P122" s="55"/>
      <c r="Q122" s="55"/>
      <c r="R122" s="55"/>
      <c r="S122" s="55"/>
      <c r="T122" s="5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9" t="s">
        <v>241</v>
      </c>
      <c r="AU122" s="19" t="s">
        <v>85</v>
      </c>
    </row>
    <row r="123" spans="1:65" s="2" customFormat="1" ht="16.5" customHeight="1">
      <c r="A123" s="34"/>
      <c r="B123" s="144"/>
      <c r="C123" s="145" t="s">
        <v>317</v>
      </c>
      <c r="D123" s="145" t="s">
        <v>191</v>
      </c>
      <c r="E123" s="146" t="s">
        <v>2284</v>
      </c>
      <c r="F123" s="147" t="s">
        <v>2285</v>
      </c>
      <c r="G123" s="148" t="s">
        <v>595</v>
      </c>
      <c r="H123" s="149">
        <v>17</v>
      </c>
      <c r="I123" s="150"/>
      <c r="J123" s="151">
        <f>ROUND(I123*H123,2)</f>
        <v>0</v>
      </c>
      <c r="K123" s="147" t="s">
        <v>297</v>
      </c>
      <c r="L123" s="35"/>
      <c r="M123" s="152" t="s">
        <v>3</v>
      </c>
      <c r="N123" s="153" t="s">
        <v>47</v>
      </c>
      <c r="O123" s="55"/>
      <c r="P123" s="154">
        <f>O123*H123</f>
        <v>0</v>
      </c>
      <c r="Q123" s="154">
        <v>5.0000000000000001E-3</v>
      </c>
      <c r="R123" s="154">
        <f>Q123*H123</f>
        <v>8.5000000000000006E-2</v>
      </c>
      <c r="S123" s="154">
        <v>0</v>
      </c>
      <c r="T123" s="15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56" t="s">
        <v>196</v>
      </c>
      <c r="AT123" s="156" t="s">
        <v>191</v>
      </c>
      <c r="AU123" s="156" t="s">
        <v>85</v>
      </c>
      <c r="AY123" s="19" t="s">
        <v>189</v>
      </c>
      <c r="BE123" s="157">
        <f>IF(N123="základní",J123,0)</f>
        <v>0</v>
      </c>
      <c r="BF123" s="157">
        <f>IF(N123="snížená",J123,0)</f>
        <v>0</v>
      </c>
      <c r="BG123" s="157">
        <f>IF(N123="zákl. přenesená",J123,0)</f>
        <v>0</v>
      </c>
      <c r="BH123" s="157">
        <f>IF(N123="sníž. přenesená",J123,0)</f>
        <v>0</v>
      </c>
      <c r="BI123" s="157">
        <f>IF(N123="nulová",J123,0)</f>
        <v>0</v>
      </c>
      <c r="BJ123" s="19" t="s">
        <v>83</v>
      </c>
      <c r="BK123" s="157">
        <f>ROUND(I123*H123,2)</f>
        <v>0</v>
      </c>
      <c r="BL123" s="19" t="s">
        <v>196</v>
      </c>
      <c r="BM123" s="156" t="s">
        <v>2286</v>
      </c>
    </row>
    <row r="124" spans="1:65" s="2" customFormat="1" ht="19.5">
      <c r="A124" s="34"/>
      <c r="B124" s="35"/>
      <c r="C124" s="34"/>
      <c r="D124" s="164" t="s">
        <v>241</v>
      </c>
      <c r="E124" s="34"/>
      <c r="F124" s="197" t="s">
        <v>512</v>
      </c>
      <c r="G124" s="34"/>
      <c r="H124" s="34"/>
      <c r="I124" s="160"/>
      <c r="J124" s="34"/>
      <c r="K124" s="34"/>
      <c r="L124" s="35"/>
      <c r="M124" s="161"/>
      <c r="N124" s="162"/>
      <c r="O124" s="55"/>
      <c r="P124" s="55"/>
      <c r="Q124" s="55"/>
      <c r="R124" s="55"/>
      <c r="S124" s="55"/>
      <c r="T124" s="56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9" t="s">
        <v>241</v>
      </c>
      <c r="AU124" s="19" t="s">
        <v>85</v>
      </c>
    </row>
    <row r="125" spans="1:65" s="2" customFormat="1" ht="16.5" customHeight="1">
      <c r="A125" s="34"/>
      <c r="B125" s="144"/>
      <c r="C125" s="145" t="s">
        <v>325</v>
      </c>
      <c r="D125" s="145" t="s">
        <v>191</v>
      </c>
      <c r="E125" s="146" t="s">
        <v>2287</v>
      </c>
      <c r="F125" s="147" t="s">
        <v>2288</v>
      </c>
      <c r="G125" s="148" t="s">
        <v>194</v>
      </c>
      <c r="H125" s="149">
        <v>24</v>
      </c>
      <c r="I125" s="150"/>
      <c r="J125" s="151">
        <f>ROUND(I125*H125,2)</f>
        <v>0</v>
      </c>
      <c r="K125" s="147" t="s">
        <v>297</v>
      </c>
      <c r="L125" s="35"/>
      <c r="M125" s="152" t="s">
        <v>3</v>
      </c>
      <c r="N125" s="153" t="s">
        <v>47</v>
      </c>
      <c r="O125" s="55"/>
      <c r="P125" s="154">
        <f>O125*H125</f>
        <v>0</v>
      </c>
      <c r="Q125" s="154">
        <v>0</v>
      </c>
      <c r="R125" s="154">
        <f>Q125*H125</f>
        <v>0</v>
      </c>
      <c r="S125" s="154">
        <v>0</v>
      </c>
      <c r="T125" s="15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56" t="s">
        <v>196</v>
      </c>
      <c r="AT125" s="156" t="s">
        <v>191</v>
      </c>
      <c r="AU125" s="156" t="s">
        <v>85</v>
      </c>
      <c r="AY125" s="19" t="s">
        <v>189</v>
      </c>
      <c r="BE125" s="157">
        <f>IF(N125="základní",J125,0)</f>
        <v>0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9" t="s">
        <v>83</v>
      </c>
      <c r="BK125" s="157">
        <f>ROUND(I125*H125,2)</f>
        <v>0</v>
      </c>
      <c r="BL125" s="19" t="s">
        <v>196</v>
      </c>
      <c r="BM125" s="156" t="s">
        <v>2289</v>
      </c>
    </row>
    <row r="126" spans="1:65" s="2" customFormat="1" ht="19.5">
      <c r="A126" s="34"/>
      <c r="B126" s="35"/>
      <c r="C126" s="34"/>
      <c r="D126" s="164" t="s">
        <v>241</v>
      </c>
      <c r="E126" s="34"/>
      <c r="F126" s="197" t="s">
        <v>512</v>
      </c>
      <c r="G126" s="34"/>
      <c r="H126" s="34"/>
      <c r="I126" s="160"/>
      <c r="J126" s="34"/>
      <c r="K126" s="34"/>
      <c r="L126" s="35"/>
      <c r="M126" s="161"/>
      <c r="N126" s="162"/>
      <c r="O126" s="55"/>
      <c r="P126" s="55"/>
      <c r="Q126" s="55"/>
      <c r="R126" s="55"/>
      <c r="S126" s="55"/>
      <c r="T126" s="5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9" t="s">
        <v>241</v>
      </c>
      <c r="AU126" s="19" t="s">
        <v>85</v>
      </c>
    </row>
    <row r="127" spans="1:65" s="2" customFormat="1" ht="16.5" customHeight="1">
      <c r="A127" s="34"/>
      <c r="B127" s="144"/>
      <c r="C127" s="145" t="s">
        <v>332</v>
      </c>
      <c r="D127" s="145" t="s">
        <v>191</v>
      </c>
      <c r="E127" s="146" t="s">
        <v>2290</v>
      </c>
      <c r="F127" s="147" t="s">
        <v>2291</v>
      </c>
      <c r="G127" s="148" t="s">
        <v>595</v>
      </c>
      <c r="H127" s="149">
        <v>36</v>
      </c>
      <c r="I127" s="150"/>
      <c r="J127" s="151">
        <f>ROUND(I127*H127,2)</f>
        <v>0</v>
      </c>
      <c r="K127" s="147" t="s">
        <v>297</v>
      </c>
      <c r="L127" s="35"/>
      <c r="M127" s="152" t="s">
        <v>3</v>
      </c>
      <c r="N127" s="153" t="s">
        <v>47</v>
      </c>
      <c r="O127" s="55"/>
      <c r="P127" s="154">
        <f>O127*H127</f>
        <v>0</v>
      </c>
      <c r="Q127" s="154">
        <v>0</v>
      </c>
      <c r="R127" s="154">
        <f>Q127*H127</f>
        <v>0</v>
      </c>
      <c r="S127" s="154">
        <v>0</v>
      </c>
      <c r="T127" s="15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56" t="s">
        <v>196</v>
      </c>
      <c r="AT127" s="156" t="s">
        <v>191</v>
      </c>
      <c r="AU127" s="156" t="s">
        <v>85</v>
      </c>
      <c r="AY127" s="19" t="s">
        <v>189</v>
      </c>
      <c r="BE127" s="157">
        <f>IF(N127="základní",J127,0)</f>
        <v>0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9" t="s">
        <v>83</v>
      </c>
      <c r="BK127" s="157">
        <f>ROUND(I127*H127,2)</f>
        <v>0</v>
      </c>
      <c r="BL127" s="19" t="s">
        <v>196</v>
      </c>
      <c r="BM127" s="156" t="s">
        <v>2292</v>
      </c>
    </row>
    <row r="128" spans="1:65" s="2" customFormat="1" ht="19.5">
      <c r="A128" s="34"/>
      <c r="B128" s="35"/>
      <c r="C128" s="34"/>
      <c r="D128" s="164" t="s">
        <v>241</v>
      </c>
      <c r="E128" s="34"/>
      <c r="F128" s="197" t="s">
        <v>512</v>
      </c>
      <c r="G128" s="34"/>
      <c r="H128" s="34"/>
      <c r="I128" s="160"/>
      <c r="J128" s="34"/>
      <c r="K128" s="34"/>
      <c r="L128" s="35"/>
      <c r="M128" s="161"/>
      <c r="N128" s="162"/>
      <c r="O128" s="55"/>
      <c r="P128" s="55"/>
      <c r="Q128" s="55"/>
      <c r="R128" s="55"/>
      <c r="S128" s="55"/>
      <c r="T128" s="56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9" t="s">
        <v>241</v>
      </c>
      <c r="AU128" s="19" t="s">
        <v>85</v>
      </c>
    </row>
    <row r="129" spans="1:65" s="2" customFormat="1" ht="16.5" customHeight="1">
      <c r="A129" s="34"/>
      <c r="B129" s="144"/>
      <c r="C129" s="145" t="s">
        <v>339</v>
      </c>
      <c r="D129" s="145" t="s">
        <v>191</v>
      </c>
      <c r="E129" s="146" t="s">
        <v>2293</v>
      </c>
      <c r="F129" s="147" t="s">
        <v>2294</v>
      </c>
      <c r="G129" s="148" t="s">
        <v>283</v>
      </c>
      <c r="H129" s="149">
        <v>1.45</v>
      </c>
      <c r="I129" s="150"/>
      <c r="J129" s="151">
        <f>ROUND(I129*H129,2)</f>
        <v>0</v>
      </c>
      <c r="K129" s="147" t="s">
        <v>297</v>
      </c>
      <c r="L129" s="35"/>
      <c r="M129" s="152" t="s">
        <v>3</v>
      </c>
      <c r="N129" s="153" t="s">
        <v>47</v>
      </c>
      <c r="O129" s="55"/>
      <c r="P129" s="154">
        <f>O129*H129</f>
        <v>0</v>
      </c>
      <c r="Q129" s="154">
        <v>1E-3</v>
      </c>
      <c r="R129" s="154">
        <f>Q129*H129</f>
        <v>1.4499999999999999E-3</v>
      </c>
      <c r="S129" s="154">
        <v>0</v>
      </c>
      <c r="T129" s="15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56" t="s">
        <v>196</v>
      </c>
      <c r="AT129" s="156" t="s">
        <v>191</v>
      </c>
      <c r="AU129" s="156" t="s">
        <v>85</v>
      </c>
      <c r="AY129" s="19" t="s">
        <v>189</v>
      </c>
      <c r="BE129" s="157">
        <f>IF(N129="základní",J129,0)</f>
        <v>0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9" t="s">
        <v>83</v>
      </c>
      <c r="BK129" s="157">
        <f>ROUND(I129*H129,2)</f>
        <v>0</v>
      </c>
      <c r="BL129" s="19" t="s">
        <v>196</v>
      </c>
      <c r="BM129" s="156" t="s">
        <v>2295</v>
      </c>
    </row>
    <row r="130" spans="1:65" s="2" customFormat="1" ht="19.5">
      <c r="A130" s="34"/>
      <c r="B130" s="35"/>
      <c r="C130" s="34"/>
      <c r="D130" s="164" t="s">
        <v>241</v>
      </c>
      <c r="E130" s="34"/>
      <c r="F130" s="197" t="s">
        <v>512</v>
      </c>
      <c r="G130" s="34"/>
      <c r="H130" s="34"/>
      <c r="I130" s="160"/>
      <c r="J130" s="34"/>
      <c r="K130" s="34"/>
      <c r="L130" s="35"/>
      <c r="M130" s="161"/>
      <c r="N130" s="162"/>
      <c r="O130" s="55"/>
      <c r="P130" s="55"/>
      <c r="Q130" s="55"/>
      <c r="R130" s="55"/>
      <c r="S130" s="55"/>
      <c r="T130" s="56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9" t="s">
        <v>241</v>
      </c>
      <c r="AU130" s="19" t="s">
        <v>85</v>
      </c>
    </row>
    <row r="131" spans="1:65" s="2" customFormat="1" ht="16.5" customHeight="1">
      <c r="A131" s="34"/>
      <c r="B131" s="144"/>
      <c r="C131" s="145" t="s">
        <v>8</v>
      </c>
      <c r="D131" s="145" t="s">
        <v>191</v>
      </c>
      <c r="E131" s="146" t="s">
        <v>2296</v>
      </c>
      <c r="F131" s="147" t="s">
        <v>2297</v>
      </c>
      <c r="G131" s="148" t="s">
        <v>212</v>
      </c>
      <c r="H131" s="149">
        <v>2.9</v>
      </c>
      <c r="I131" s="150"/>
      <c r="J131" s="151">
        <f>ROUND(I131*H131,2)</f>
        <v>0</v>
      </c>
      <c r="K131" s="147" t="s">
        <v>297</v>
      </c>
      <c r="L131" s="35"/>
      <c r="M131" s="152" t="s">
        <v>3</v>
      </c>
      <c r="N131" s="153" t="s">
        <v>47</v>
      </c>
      <c r="O131" s="55"/>
      <c r="P131" s="154">
        <f>O131*H131</f>
        <v>0</v>
      </c>
      <c r="Q131" s="154">
        <v>1E-3</v>
      </c>
      <c r="R131" s="154">
        <f>Q131*H131</f>
        <v>2.8999999999999998E-3</v>
      </c>
      <c r="S131" s="154">
        <v>0</v>
      </c>
      <c r="T131" s="15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56" t="s">
        <v>196</v>
      </c>
      <c r="AT131" s="156" t="s">
        <v>191</v>
      </c>
      <c r="AU131" s="156" t="s">
        <v>85</v>
      </c>
      <c r="AY131" s="19" t="s">
        <v>189</v>
      </c>
      <c r="BE131" s="157">
        <f>IF(N131="základní",J131,0)</f>
        <v>0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9" t="s">
        <v>83</v>
      </c>
      <c r="BK131" s="157">
        <f>ROUND(I131*H131,2)</f>
        <v>0</v>
      </c>
      <c r="BL131" s="19" t="s">
        <v>196</v>
      </c>
      <c r="BM131" s="156" t="s">
        <v>2298</v>
      </c>
    </row>
    <row r="132" spans="1:65" s="2" customFormat="1" ht="19.5">
      <c r="A132" s="34"/>
      <c r="B132" s="35"/>
      <c r="C132" s="34"/>
      <c r="D132" s="164" t="s">
        <v>241</v>
      </c>
      <c r="E132" s="34"/>
      <c r="F132" s="197" t="s">
        <v>512</v>
      </c>
      <c r="G132" s="34"/>
      <c r="H132" s="34"/>
      <c r="I132" s="160"/>
      <c r="J132" s="34"/>
      <c r="K132" s="34"/>
      <c r="L132" s="35"/>
      <c r="M132" s="161"/>
      <c r="N132" s="162"/>
      <c r="O132" s="55"/>
      <c r="P132" s="55"/>
      <c r="Q132" s="55"/>
      <c r="R132" s="55"/>
      <c r="S132" s="55"/>
      <c r="T132" s="56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9" t="s">
        <v>241</v>
      </c>
      <c r="AU132" s="19" t="s">
        <v>85</v>
      </c>
    </row>
    <row r="133" spans="1:65" s="2" customFormat="1" ht="16.5" customHeight="1">
      <c r="A133" s="34"/>
      <c r="B133" s="144"/>
      <c r="C133" s="145" t="s">
        <v>352</v>
      </c>
      <c r="D133" s="145" t="s">
        <v>191</v>
      </c>
      <c r="E133" s="146" t="s">
        <v>2299</v>
      </c>
      <c r="F133" s="147" t="s">
        <v>2300</v>
      </c>
      <c r="G133" s="148" t="s">
        <v>194</v>
      </c>
      <c r="H133" s="149">
        <v>41</v>
      </c>
      <c r="I133" s="150"/>
      <c r="J133" s="151">
        <f>ROUND(I133*H133,2)</f>
        <v>0</v>
      </c>
      <c r="K133" s="147" t="s">
        <v>297</v>
      </c>
      <c r="L133" s="35"/>
      <c r="M133" s="152" t="s">
        <v>3</v>
      </c>
      <c r="N133" s="153" t="s">
        <v>47</v>
      </c>
      <c r="O133" s="55"/>
      <c r="P133" s="154">
        <f>O133*H133</f>
        <v>0</v>
      </c>
      <c r="Q133" s="154">
        <v>0</v>
      </c>
      <c r="R133" s="154">
        <f>Q133*H133</f>
        <v>0</v>
      </c>
      <c r="S133" s="154">
        <v>0</v>
      </c>
      <c r="T133" s="15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56" t="s">
        <v>196</v>
      </c>
      <c r="AT133" s="156" t="s">
        <v>191</v>
      </c>
      <c r="AU133" s="156" t="s">
        <v>85</v>
      </c>
      <c r="AY133" s="19" t="s">
        <v>189</v>
      </c>
      <c r="BE133" s="157">
        <f>IF(N133="základní",J133,0)</f>
        <v>0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9" t="s">
        <v>83</v>
      </c>
      <c r="BK133" s="157">
        <f>ROUND(I133*H133,2)</f>
        <v>0</v>
      </c>
      <c r="BL133" s="19" t="s">
        <v>196</v>
      </c>
      <c r="BM133" s="156" t="s">
        <v>2301</v>
      </c>
    </row>
    <row r="134" spans="1:65" s="2" customFormat="1" ht="19.5">
      <c r="A134" s="34"/>
      <c r="B134" s="35"/>
      <c r="C134" s="34"/>
      <c r="D134" s="164" t="s">
        <v>241</v>
      </c>
      <c r="E134" s="34"/>
      <c r="F134" s="197" t="s">
        <v>512</v>
      </c>
      <c r="G134" s="34"/>
      <c r="H134" s="34"/>
      <c r="I134" s="160"/>
      <c r="J134" s="34"/>
      <c r="K134" s="34"/>
      <c r="L134" s="35"/>
      <c r="M134" s="161"/>
      <c r="N134" s="162"/>
      <c r="O134" s="55"/>
      <c r="P134" s="55"/>
      <c r="Q134" s="55"/>
      <c r="R134" s="55"/>
      <c r="S134" s="55"/>
      <c r="T134" s="56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9" t="s">
        <v>241</v>
      </c>
      <c r="AU134" s="19" t="s">
        <v>85</v>
      </c>
    </row>
    <row r="135" spans="1:65" s="12" customFormat="1" ht="22.9" customHeight="1">
      <c r="B135" s="131"/>
      <c r="D135" s="132" t="s">
        <v>75</v>
      </c>
      <c r="E135" s="142" t="s">
        <v>622</v>
      </c>
      <c r="F135" s="142" t="s">
        <v>623</v>
      </c>
      <c r="I135" s="134"/>
      <c r="J135" s="143">
        <f>BK135</f>
        <v>0</v>
      </c>
      <c r="L135" s="131"/>
      <c r="M135" s="136"/>
      <c r="N135" s="137"/>
      <c r="O135" s="137"/>
      <c r="P135" s="138">
        <f>SUM(P136:P137)</f>
        <v>0</v>
      </c>
      <c r="Q135" s="137"/>
      <c r="R135" s="138">
        <f>SUM(R136:R137)</f>
        <v>0</v>
      </c>
      <c r="S135" s="137"/>
      <c r="T135" s="139">
        <f>SUM(T136:T137)</f>
        <v>0</v>
      </c>
      <c r="AR135" s="132" t="s">
        <v>83</v>
      </c>
      <c r="AT135" s="140" t="s">
        <v>75</v>
      </c>
      <c r="AU135" s="140" t="s">
        <v>83</v>
      </c>
      <c r="AY135" s="132" t="s">
        <v>189</v>
      </c>
      <c r="BK135" s="141">
        <f>SUM(BK136:BK137)</f>
        <v>0</v>
      </c>
    </row>
    <row r="136" spans="1:65" s="2" customFormat="1" ht="16.5" customHeight="1">
      <c r="A136" s="34"/>
      <c r="B136" s="144"/>
      <c r="C136" s="145" t="s">
        <v>292</v>
      </c>
      <c r="D136" s="145" t="s">
        <v>191</v>
      </c>
      <c r="E136" s="146" t="s">
        <v>2302</v>
      </c>
      <c r="F136" s="147" t="s">
        <v>2303</v>
      </c>
      <c r="G136" s="148" t="s">
        <v>238</v>
      </c>
      <c r="H136" s="149">
        <v>4.3289999999999997</v>
      </c>
      <c r="I136" s="150"/>
      <c r="J136" s="151">
        <f>ROUND(I136*H136,2)</f>
        <v>0</v>
      </c>
      <c r="K136" s="147" t="s">
        <v>195</v>
      </c>
      <c r="L136" s="35"/>
      <c r="M136" s="152" t="s">
        <v>3</v>
      </c>
      <c r="N136" s="153" t="s">
        <v>47</v>
      </c>
      <c r="O136" s="55"/>
      <c r="P136" s="154">
        <f>O136*H136</f>
        <v>0</v>
      </c>
      <c r="Q136" s="154">
        <v>0</v>
      </c>
      <c r="R136" s="154">
        <f>Q136*H136</f>
        <v>0</v>
      </c>
      <c r="S136" s="154">
        <v>0</v>
      </c>
      <c r="T136" s="15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56" t="s">
        <v>196</v>
      </c>
      <c r="AT136" s="156" t="s">
        <v>191</v>
      </c>
      <c r="AU136" s="156" t="s">
        <v>85</v>
      </c>
      <c r="AY136" s="19" t="s">
        <v>189</v>
      </c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9" t="s">
        <v>83</v>
      </c>
      <c r="BK136" s="157">
        <f>ROUND(I136*H136,2)</f>
        <v>0</v>
      </c>
      <c r="BL136" s="19" t="s">
        <v>196</v>
      </c>
      <c r="BM136" s="156" t="s">
        <v>2304</v>
      </c>
    </row>
    <row r="137" spans="1:65" s="2" customFormat="1" ht="11.25">
      <c r="A137" s="34"/>
      <c r="B137" s="35"/>
      <c r="C137" s="34"/>
      <c r="D137" s="158" t="s">
        <v>198</v>
      </c>
      <c r="E137" s="34"/>
      <c r="F137" s="159" t="s">
        <v>2305</v>
      </c>
      <c r="G137" s="34"/>
      <c r="H137" s="34"/>
      <c r="I137" s="160"/>
      <c r="J137" s="34"/>
      <c r="K137" s="34"/>
      <c r="L137" s="35"/>
      <c r="M137" s="198"/>
      <c r="N137" s="199"/>
      <c r="O137" s="200"/>
      <c r="P137" s="200"/>
      <c r="Q137" s="200"/>
      <c r="R137" s="200"/>
      <c r="S137" s="200"/>
      <c r="T137" s="201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9" t="s">
        <v>198</v>
      </c>
      <c r="AU137" s="19" t="s">
        <v>85</v>
      </c>
    </row>
    <row r="138" spans="1:65" s="2" customFormat="1" ht="6.95" customHeight="1">
      <c r="A138" s="34"/>
      <c r="B138" s="44"/>
      <c r="C138" s="45"/>
      <c r="D138" s="45"/>
      <c r="E138" s="45"/>
      <c r="F138" s="45"/>
      <c r="G138" s="45"/>
      <c r="H138" s="45"/>
      <c r="I138" s="45"/>
      <c r="J138" s="45"/>
      <c r="K138" s="45"/>
      <c r="L138" s="35"/>
      <c r="M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</sheetData>
  <autoFilter ref="C87:K137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137" r:id="rId1"/>
  </hyperlinks>
  <pageMargins left="0.39374999999999999" right="0.39374999999999999" top="0.39374999999999999" bottom="0.39374999999999999" header="0" footer="0"/>
  <pageSetup paperSize="9" scale="84" fitToHeight="100" orientation="landscape" blackAndWhite="1" r:id="rId2"/>
  <headerFooter>
    <oddFooter>&amp;CStrana &amp;P z &amp;N</oddFooter>
  </headerFooter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1" t="s">
        <v>6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9" t="s">
        <v>145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pans="1:46" s="1" customFormat="1" ht="24.95" customHeight="1">
      <c r="B4" s="22"/>
      <c r="D4" s="23" t="s">
        <v>152</v>
      </c>
      <c r="L4" s="22"/>
      <c r="M4" s="95" t="s">
        <v>11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342" t="str">
        <f>'Rekapitulace stavby'!K6</f>
        <v>Průmyslová zóna IV - Šumperk</v>
      </c>
      <c r="F7" s="343"/>
      <c r="G7" s="343"/>
      <c r="H7" s="343"/>
      <c r="L7" s="22"/>
    </row>
    <row r="8" spans="1:46" s="1" customFormat="1" ht="12" customHeight="1">
      <c r="B8" s="22"/>
      <c r="D8" s="29" t="s">
        <v>153</v>
      </c>
      <c r="L8" s="22"/>
    </row>
    <row r="9" spans="1:46" s="2" customFormat="1" ht="16.5" customHeight="1">
      <c r="A9" s="34"/>
      <c r="B9" s="35"/>
      <c r="C9" s="34"/>
      <c r="D9" s="34"/>
      <c r="E9" s="342" t="s">
        <v>2218</v>
      </c>
      <c r="F9" s="345"/>
      <c r="G9" s="345"/>
      <c r="H9" s="345"/>
      <c r="I9" s="34"/>
      <c r="J9" s="34"/>
      <c r="K9" s="34"/>
      <c r="L9" s="9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5"/>
      <c r="C10" s="34"/>
      <c r="D10" s="29" t="s">
        <v>155</v>
      </c>
      <c r="E10" s="34"/>
      <c r="F10" s="34"/>
      <c r="G10" s="34"/>
      <c r="H10" s="34"/>
      <c r="I10" s="34"/>
      <c r="J10" s="34"/>
      <c r="K10" s="34"/>
      <c r="L10" s="9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5"/>
      <c r="C11" s="34"/>
      <c r="D11" s="34"/>
      <c r="E11" s="299" t="s">
        <v>2306</v>
      </c>
      <c r="F11" s="345"/>
      <c r="G11" s="345"/>
      <c r="H11" s="345"/>
      <c r="I11" s="34"/>
      <c r="J11" s="34"/>
      <c r="K11" s="34"/>
      <c r="L11" s="9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9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5"/>
      <c r="C13" s="34"/>
      <c r="D13" s="29" t="s">
        <v>19</v>
      </c>
      <c r="E13" s="34"/>
      <c r="F13" s="27" t="s">
        <v>3</v>
      </c>
      <c r="G13" s="34"/>
      <c r="H13" s="34"/>
      <c r="I13" s="29" t="s">
        <v>20</v>
      </c>
      <c r="J13" s="27" t="s">
        <v>3</v>
      </c>
      <c r="K13" s="34"/>
      <c r="L13" s="9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21</v>
      </c>
      <c r="E14" s="34"/>
      <c r="F14" s="27" t="s">
        <v>22</v>
      </c>
      <c r="G14" s="34"/>
      <c r="H14" s="34"/>
      <c r="I14" s="29" t="s">
        <v>23</v>
      </c>
      <c r="J14" s="52" t="str">
        <f>'Rekapitulace stavby'!AN8</f>
        <v>26. 11. 2021</v>
      </c>
      <c r="K14" s="34"/>
      <c r="L14" s="9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9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5"/>
      <c r="C16" s="34"/>
      <c r="D16" s="29" t="s">
        <v>25</v>
      </c>
      <c r="E16" s="34"/>
      <c r="F16" s="34"/>
      <c r="G16" s="34"/>
      <c r="H16" s="34"/>
      <c r="I16" s="29" t="s">
        <v>26</v>
      </c>
      <c r="J16" s="27" t="s">
        <v>27</v>
      </c>
      <c r="K16" s="34"/>
      <c r="L16" s="9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7" t="s">
        <v>28</v>
      </c>
      <c r="F17" s="34"/>
      <c r="G17" s="34"/>
      <c r="H17" s="34"/>
      <c r="I17" s="29" t="s">
        <v>29</v>
      </c>
      <c r="J17" s="27" t="s">
        <v>30</v>
      </c>
      <c r="K17" s="34"/>
      <c r="L17" s="9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9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9" t="s">
        <v>31</v>
      </c>
      <c r="E19" s="34"/>
      <c r="F19" s="34"/>
      <c r="G19" s="34"/>
      <c r="H19" s="34"/>
      <c r="I19" s="29" t="s">
        <v>26</v>
      </c>
      <c r="J19" s="30" t="str">
        <f>'Rekapitulace stavby'!AN13</f>
        <v>Vyplň údaj</v>
      </c>
      <c r="K19" s="34"/>
      <c r="L19" s="9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346" t="str">
        <f>'Rekapitulace stavby'!E14</f>
        <v>Vyplň údaj</v>
      </c>
      <c r="F20" s="325"/>
      <c r="G20" s="325"/>
      <c r="H20" s="325"/>
      <c r="I20" s="29" t="s">
        <v>29</v>
      </c>
      <c r="J20" s="30" t="str">
        <f>'Rekapitulace stavby'!AN14</f>
        <v>Vyplň údaj</v>
      </c>
      <c r="K20" s="34"/>
      <c r="L20" s="9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9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9" t="s">
        <v>33</v>
      </c>
      <c r="E22" s="34"/>
      <c r="F22" s="34"/>
      <c r="G22" s="34"/>
      <c r="H22" s="34"/>
      <c r="I22" s="29" t="s">
        <v>26</v>
      </c>
      <c r="J22" s="27" t="s">
        <v>34</v>
      </c>
      <c r="K22" s="34"/>
      <c r="L22" s="9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7" t="s">
        <v>35</v>
      </c>
      <c r="F23" s="34"/>
      <c r="G23" s="34"/>
      <c r="H23" s="34"/>
      <c r="I23" s="29" t="s">
        <v>29</v>
      </c>
      <c r="J23" s="27" t="s">
        <v>36</v>
      </c>
      <c r="K23" s="34"/>
      <c r="L23" s="9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9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9" t="s">
        <v>38</v>
      </c>
      <c r="E25" s="34"/>
      <c r="F25" s="34"/>
      <c r="G25" s="34"/>
      <c r="H25" s="34"/>
      <c r="I25" s="29" t="s">
        <v>26</v>
      </c>
      <c r="J25" s="27" t="s">
        <v>3</v>
      </c>
      <c r="K25" s="34"/>
      <c r="L25" s="9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7" t="s">
        <v>39</v>
      </c>
      <c r="F26" s="34"/>
      <c r="G26" s="34"/>
      <c r="H26" s="34"/>
      <c r="I26" s="29" t="s">
        <v>29</v>
      </c>
      <c r="J26" s="27" t="s">
        <v>3</v>
      </c>
      <c r="K26" s="34"/>
      <c r="L26" s="9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9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9" t="s">
        <v>40</v>
      </c>
      <c r="E28" s="34"/>
      <c r="F28" s="34"/>
      <c r="G28" s="34"/>
      <c r="H28" s="34"/>
      <c r="I28" s="34"/>
      <c r="J28" s="34"/>
      <c r="K28" s="34"/>
      <c r="L28" s="9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98"/>
      <c r="B29" s="99"/>
      <c r="C29" s="98"/>
      <c r="D29" s="98"/>
      <c r="E29" s="330" t="s">
        <v>3</v>
      </c>
      <c r="F29" s="330"/>
      <c r="G29" s="330"/>
      <c r="H29" s="330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9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01" t="s">
        <v>42</v>
      </c>
      <c r="E32" s="34"/>
      <c r="F32" s="34"/>
      <c r="G32" s="34"/>
      <c r="H32" s="34"/>
      <c r="I32" s="34"/>
      <c r="J32" s="68">
        <f>ROUND(J87, 2)</f>
        <v>0</v>
      </c>
      <c r="K32" s="34"/>
      <c r="L32" s="9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34"/>
      <c r="F34" s="38" t="s">
        <v>44</v>
      </c>
      <c r="G34" s="34"/>
      <c r="H34" s="34"/>
      <c r="I34" s="38" t="s">
        <v>43</v>
      </c>
      <c r="J34" s="38" t="s">
        <v>45</v>
      </c>
      <c r="K34" s="34"/>
      <c r="L34" s="9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5"/>
      <c r="C35" s="34"/>
      <c r="D35" s="96" t="s">
        <v>46</v>
      </c>
      <c r="E35" s="29" t="s">
        <v>47</v>
      </c>
      <c r="F35" s="102">
        <f>ROUND((SUM(BE87:BE111)),  2)</f>
        <v>0</v>
      </c>
      <c r="G35" s="34"/>
      <c r="H35" s="34"/>
      <c r="I35" s="103">
        <v>0.21</v>
      </c>
      <c r="J35" s="102">
        <f>ROUND(((SUM(BE87:BE111))*I35),  2)</f>
        <v>0</v>
      </c>
      <c r="K35" s="34"/>
      <c r="L35" s="9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29" t="s">
        <v>48</v>
      </c>
      <c r="F36" s="102">
        <f>ROUND((SUM(BF87:BF111)),  2)</f>
        <v>0</v>
      </c>
      <c r="G36" s="34"/>
      <c r="H36" s="34"/>
      <c r="I36" s="103">
        <v>0.15</v>
      </c>
      <c r="J36" s="102">
        <f>ROUND(((SUM(BF87:BF111))*I36),  2)</f>
        <v>0</v>
      </c>
      <c r="K36" s="34"/>
      <c r="L36" s="9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49</v>
      </c>
      <c r="F37" s="102">
        <f>ROUND((SUM(BG87:BG111)),  2)</f>
        <v>0</v>
      </c>
      <c r="G37" s="34"/>
      <c r="H37" s="34"/>
      <c r="I37" s="103">
        <v>0.21</v>
      </c>
      <c r="J37" s="102">
        <f>0</f>
        <v>0</v>
      </c>
      <c r="K37" s="34"/>
      <c r="L37" s="9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5"/>
      <c r="C38" s="34"/>
      <c r="D38" s="34"/>
      <c r="E38" s="29" t="s">
        <v>50</v>
      </c>
      <c r="F38" s="102">
        <f>ROUND((SUM(BH87:BH111)),  2)</f>
        <v>0</v>
      </c>
      <c r="G38" s="34"/>
      <c r="H38" s="34"/>
      <c r="I38" s="103">
        <v>0.15</v>
      </c>
      <c r="J38" s="102">
        <f>0</f>
        <v>0</v>
      </c>
      <c r="K38" s="34"/>
      <c r="L38" s="9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9" t="s">
        <v>51</v>
      </c>
      <c r="F39" s="102">
        <f>ROUND((SUM(BI87:BI111)),  2)</f>
        <v>0</v>
      </c>
      <c r="G39" s="34"/>
      <c r="H39" s="34"/>
      <c r="I39" s="103">
        <v>0</v>
      </c>
      <c r="J39" s="102">
        <f>0</f>
        <v>0</v>
      </c>
      <c r="K39" s="34"/>
      <c r="L39" s="9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9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4"/>
      <c r="D41" s="105" t="s">
        <v>52</v>
      </c>
      <c r="E41" s="57"/>
      <c r="F41" s="57"/>
      <c r="G41" s="106" t="s">
        <v>53</v>
      </c>
      <c r="H41" s="107" t="s">
        <v>54</v>
      </c>
      <c r="I41" s="57"/>
      <c r="J41" s="108">
        <f>SUM(J32:J39)</f>
        <v>0</v>
      </c>
      <c r="K41" s="109"/>
      <c r="L41" s="9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9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9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159</v>
      </c>
      <c r="D47" s="34"/>
      <c r="E47" s="34"/>
      <c r="F47" s="34"/>
      <c r="G47" s="34"/>
      <c r="H47" s="34"/>
      <c r="I47" s="34"/>
      <c r="J47" s="34"/>
      <c r="K47" s="34"/>
      <c r="L47" s="9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9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17</v>
      </c>
      <c r="D49" s="34"/>
      <c r="E49" s="34"/>
      <c r="F49" s="34"/>
      <c r="G49" s="34"/>
      <c r="H49" s="34"/>
      <c r="I49" s="34"/>
      <c r="J49" s="34"/>
      <c r="K49" s="34"/>
      <c r="L49" s="9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42" t="str">
        <f>E7</f>
        <v>Průmyslová zóna IV - Šumperk</v>
      </c>
      <c r="F50" s="343"/>
      <c r="G50" s="343"/>
      <c r="H50" s="343"/>
      <c r="I50" s="34"/>
      <c r="J50" s="34"/>
      <c r="K50" s="34"/>
      <c r="L50" s="9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2"/>
      <c r="C51" s="29" t="s">
        <v>153</v>
      </c>
      <c r="L51" s="22"/>
    </row>
    <row r="52" spans="1:47" s="2" customFormat="1" ht="16.5" customHeight="1">
      <c r="A52" s="34"/>
      <c r="B52" s="35"/>
      <c r="C52" s="34"/>
      <c r="D52" s="34"/>
      <c r="E52" s="342" t="s">
        <v>2218</v>
      </c>
      <c r="F52" s="345"/>
      <c r="G52" s="345"/>
      <c r="H52" s="345"/>
      <c r="I52" s="34"/>
      <c r="J52" s="34"/>
      <c r="K52" s="34"/>
      <c r="L52" s="9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155</v>
      </c>
      <c r="D53" s="34"/>
      <c r="E53" s="34"/>
      <c r="F53" s="34"/>
      <c r="G53" s="34"/>
      <c r="H53" s="34"/>
      <c r="I53" s="34"/>
      <c r="J53" s="34"/>
      <c r="K53" s="34"/>
      <c r="L53" s="9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4"/>
      <c r="D54" s="34"/>
      <c r="E54" s="299" t="str">
        <f>E11</f>
        <v>SO 803 - 3-letá následná péče</v>
      </c>
      <c r="F54" s="345"/>
      <c r="G54" s="345"/>
      <c r="H54" s="345"/>
      <c r="I54" s="34"/>
      <c r="J54" s="34"/>
      <c r="K54" s="34"/>
      <c r="L54" s="9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4"/>
      <c r="D55" s="34"/>
      <c r="E55" s="34"/>
      <c r="F55" s="34"/>
      <c r="G55" s="34"/>
      <c r="H55" s="34"/>
      <c r="I55" s="34"/>
      <c r="J55" s="34"/>
      <c r="K55" s="34"/>
      <c r="L55" s="9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4"/>
      <c r="E56" s="34"/>
      <c r="F56" s="27" t="str">
        <f>F14</f>
        <v>k.ú.Šumperk</v>
      </c>
      <c r="G56" s="34"/>
      <c r="H56" s="34"/>
      <c r="I56" s="29" t="s">
        <v>23</v>
      </c>
      <c r="J56" s="52" t="str">
        <f>IF(J14="","",J14)</f>
        <v>26. 11. 2021</v>
      </c>
      <c r="K56" s="34"/>
      <c r="L56" s="9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9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4"/>
      <c r="E58" s="34"/>
      <c r="F58" s="27" t="str">
        <f>E17</f>
        <v>Město Šumperk</v>
      </c>
      <c r="G58" s="34"/>
      <c r="H58" s="34"/>
      <c r="I58" s="29" t="s">
        <v>33</v>
      </c>
      <c r="J58" s="32" t="str">
        <f>E23</f>
        <v>Cekr CZ s.r.o.</v>
      </c>
      <c r="K58" s="34"/>
      <c r="L58" s="9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5.7" customHeight="1">
      <c r="A59" s="34"/>
      <c r="B59" s="35"/>
      <c r="C59" s="29" t="s">
        <v>31</v>
      </c>
      <c r="D59" s="34"/>
      <c r="E59" s="34"/>
      <c r="F59" s="27" t="str">
        <f>IF(E20="","",E20)</f>
        <v>Vyplň údaj</v>
      </c>
      <c r="G59" s="34"/>
      <c r="H59" s="34"/>
      <c r="I59" s="29" t="s">
        <v>38</v>
      </c>
      <c r="J59" s="32" t="str">
        <f>E26</f>
        <v>Jan Zamykal, CS ÚRS 2021/II</v>
      </c>
      <c r="K59" s="34"/>
      <c r="L59" s="9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4"/>
      <c r="D60" s="34"/>
      <c r="E60" s="34"/>
      <c r="F60" s="34"/>
      <c r="G60" s="34"/>
      <c r="H60" s="34"/>
      <c r="I60" s="34"/>
      <c r="J60" s="34"/>
      <c r="K60" s="34"/>
      <c r="L60" s="9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10" t="s">
        <v>160</v>
      </c>
      <c r="D61" s="104"/>
      <c r="E61" s="104"/>
      <c r="F61" s="104"/>
      <c r="G61" s="104"/>
      <c r="H61" s="104"/>
      <c r="I61" s="104"/>
      <c r="J61" s="111" t="s">
        <v>161</v>
      </c>
      <c r="K61" s="104"/>
      <c r="L61" s="9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4"/>
      <c r="D62" s="34"/>
      <c r="E62" s="34"/>
      <c r="F62" s="34"/>
      <c r="G62" s="34"/>
      <c r="H62" s="34"/>
      <c r="I62" s="34"/>
      <c r="J62" s="34"/>
      <c r="K62" s="34"/>
      <c r="L62" s="9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12" t="s">
        <v>74</v>
      </c>
      <c r="D63" s="34"/>
      <c r="E63" s="34"/>
      <c r="F63" s="34"/>
      <c r="G63" s="34"/>
      <c r="H63" s="34"/>
      <c r="I63" s="34"/>
      <c r="J63" s="68">
        <f>J87</f>
        <v>0</v>
      </c>
      <c r="K63" s="34"/>
      <c r="L63" s="9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162</v>
      </c>
    </row>
    <row r="64" spans="1:47" s="9" customFormat="1" ht="24.95" customHeight="1">
      <c r="B64" s="113"/>
      <c r="D64" s="114" t="s">
        <v>163</v>
      </c>
      <c r="E64" s="115"/>
      <c r="F64" s="115"/>
      <c r="G64" s="115"/>
      <c r="H64" s="115"/>
      <c r="I64" s="115"/>
      <c r="J64" s="116">
        <f>J88</f>
        <v>0</v>
      </c>
      <c r="L64" s="113"/>
    </row>
    <row r="65" spans="1:31" s="10" customFormat="1" ht="19.899999999999999" customHeight="1">
      <c r="B65" s="117"/>
      <c r="D65" s="118" t="s">
        <v>164</v>
      </c>
      <c r="E65" s="119"/>
      <c r="F65" s="119"/>
      <c r="G65" s="119"/>
      <c r="H65" s="119"/>
      <c r="I65" s="119"/>
      <c r="J65" s="120">
        <f>J89</f>
        <v>0</v>
      </c>
      <c r="L65" s="117"/>
    </row>
    <row r="66" spans="1:31" s="2" customFormat="1" ht="21.75" customHeight="1">
      <c r="A66" s="34"/>
      <c r="B66" s="35"/>
      <c r="C66" s="34"/>
      <c r="D66" s="34"/>
      <c r="E66" s="34"/>
      <c r="F66" s="34"/>
      <c r="G66" s="34"/>
      <c r="H66" s="34"/>
      <c r="I66" s="34"/>
      <c r="J66" s="34"/>
      <c r="K66" s="34"/>
      <c r="L66" s="97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customHeight="1">
      <c r="A67" s="34"/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97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5" customHeight="1">
      <c r="A71" s="34"/>
      <c r="B71" s="46"/>
      <c r="C71" s="47"/>
      <c r="D71" s="47"/>
      <c r="E71" s="47"/>
      <c r="F71" s="47"/>
      <c r="G71" s="47"/>
      <c r="H71" s="47"/>
      <c r="I71" s="47"/>
      <c r="J71" s="47"/>
      <c r="K71" s="47"/>
      <c r="L71" s="97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3" t="s">
        <v>174</v>
      </c>
      <c r="D72" s="34"/>
      <c r="E72" s="34"/>
      <c r="F72" s="34"/>
      <c r="G72" s="34"/>
      <c r="H72" s="34"/>
      <c r="I72" s="34"/>
      <c r="J72" s="34"/>
      <c r="K72" s="34"/>
      <c r="L72" s="97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4"/>
      <c r="D73" s="34"/>
      <c r="E73" s="34"/>
      <c r="F73" s="34"/>
      <c r="G73" s="34"/>
      <c r="H73" s="34"/>
      <c r="I73" s="34"/>
      <c r="J73" s="34"/>
      <c r="K73" s="34"/>
      <c r="L73" s="9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17</v>
      </c>
      <c r="D74" s="34"/>
      <c r="E74" s="34"/>
      <c r="F74" s="34"/>
      <c r="G74" s="34"/>
      <c r="H74" s="34"/>
      <c r="I74" s="34"/>
      <c r="J74" s="34"/>
      <c r="K74" s="34"/>
      <c r="L74" s="9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4"/>
      <c r="D75" s="34"/>
      <c r="E75" s="342" t="str">
        <f>E7</f>
        <v>Průmyslová zóna IV - Šumperk</v>
      </c>
      <c r="F75" s="343"/>
      <c r="G75" s="343"/>
      <c r="H75" s="343"/>
      <c r="I75" s="34"/>
      <c r="J75" s="34"/>
      <c r="K75" s="34"/>
      <c r="L75" s="9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1" customFormat="1" ht="12" customHeight="1">
      <c r="B76" s="22"/>
      <c r="C76" s="29" t="s">
        <v>153</v>
      </c>
      <c r="L76" s="22"/>
    </row>
    <row r="77" spans="1:31" s="2" customFormat="1" ht="16.5" customHeight="1">
      <c r="A77" s="34"/>
      <c r="B77" s="35"/>
      <c r="C77" s="34"/>
      <c r="D77" s="34"/>
      <c r="E77" s="342" t="s">
        <v>2218</v>
      </c>
      <c r="F77" s="345"/>
      <c r="G77" s="345"/>
      <c r="H77" s="345"/>
      <c r="I77" s="34"/>
      <c r="J77" s="34"/>
      <c r="K77" s="34"/>
      <c r="L77" s="9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155</v>
      </c>
      <c r="D78" s="34"/>
      <c r="E78" s="34"/>
      <c r="F78" s="34"/>
      <c r="G78" s="34"/>
      <c r="H78" s="34"/>
      <c r="I78" s="34"/>
      <c r="J78" s="34"/>
      <c r="K78" s="34"/>
      <c r="L78" s="9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4"/>
      <c r="D79" s="34"/>
      <c r="E79" s="299" t="str">
        <f>E11</f>
        <v>SO 803 - 3-letá následná péče</v>
      </c>
      <c r="F79" s="345"/>
      <c r="G79" s="345"/>
      <c r="H79" s="345"/>
      <c r="I79" s="34"/>
      <c r="J79" s="34"/>
      <c r="K79" s="34"/>
      <c r="L79" s="9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4"/>
      <c r="D80" s="34"/>
      <c r="E80" s="34"/>
      <c r="F80" s="34"/>
      <c r="G80" s="34"/>
      <c r="H80" s="34"/>
      <c r="I80" s="34"/>
      <c r="J80" s="34"/>
      <c r="K80" s="34"/>
      <c r="L80" s="9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21</v>
      </c>
      <c r="D81" s="34"/>
      <c r="E81" s="34"/>
      <c r="F81" s="27" t="str">
        <f>F14</f>
        <v>k.ú.Šumperk</v>
      </c>
      <c r="G81" s="34"/>
      <c r="H81" s="34"/>
      <c r="I81" s="29" t="s">
        <v>23</v>
      </c>
      <c r="J81" s="52" t="str">
        <f>IF(J14="","",J14)</f>
        <v>26. 11. 2021</v>
      </c>
      <c r="K81" s="34"/>
      <c r="L81" s="9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4"/>
      <c r="D82" s="34"/>
      <c r="E82" s="34"/>
      <c r="F82" s="34"/>
      <c r="G82" s="34"/>
      <c r="H82" s="34"/>
      <c r="I82" s="34"/>
      <c r="J82" s="34"/>
      <c r="K82" s="34"/>
      <c r="L82" s="9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25</v>
      </c>
      <c r="D83" s="34"/>
      <c r="E83" s="34"/>
      <c r="F83" s="27" t="str">
        <f>E17</f>
        <v>Město Šumperk</v>
      </c>
      <c r="G83" s="34"/>
      <c r="H83" s="34"/>
      <c r="I83" s="29" t="s">
        <v>33</v>
      </c>
      <c r="J83" s="32" t="str">
        <f>E23</f>
        <v>Cekr CZ s.r.o.</v>
      </c>
      <c r="K83" s="34"/>
      <c r="L83" s="9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25.7" customHeight="1">
      <c r="A84" s="34"/>
      <c r="B84" s="35"/>
      <c r="C84" s="29" t="s">
        <v>31</v>
      </c>
      <c r="D84" s="34"/>
      <c r="E84" s="34"/>
      <c r="F84" s="27" t="str">
        <f>IF(E20="","",E20)</f>
        <v>Vyplň údaj</v>
      </c>
      <c r="G84" s="34"/>
      <c r="H84" s="34"/>
      <c r="I84" s="29" t="s">
        <v>38</v>
      </c>
      <c r="J84" s="32" t="str">
        <f>E26</f>
        <v>Jan Zamykal, CS ÚRS 2021/II</v>
      </c>
      <c r="K84" s="34"/>
      <c r="L84" s="9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4"/>
      <c r="D85" s="34"/>
      <c r="E85" s="34"/>
      <c r="F85" s="34"/>
      <c r="G85" s="34"/>
      <c r="H85" s="34"/>
      <c r="I85" s="34"/>
      <c r="J85" s="34"/>
      <c r="K85" s="34"/>
      <c r="L85" s="9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21"/>
      <c r="B86" s="122"/>
      <c r="C86" s="123" t="s">
        <v>175</v>
      </c>
      <c r="D86" s="124" t="s">
        <v>61</v>
      </c>
      <c r="E86" s="124" t="s">
        <v>57</v>
      </c>
      <c r="F86" s="124" t="s">
        <v>58</v>
      </c>
      <c r="G86" s="124" t="s">
        <v>176</v>
      </c>
      <c r="H86" s="124" t="s">
        <v>177</v>
      </c>
      <c r="I86" s="124" t="s">
        <v>178</v>
      </c>
      <c r="J86" s="124" t="s">
        <v>161</v>
      </c>
      <c r="K86" s="125" t="s">
        <v>179</v>
      </c>
      <c r="L86" s="126"/>
      <c r="M86" s="59" t="s">
        <v>3</v>
      </c>
      <c r="N86" s="60" t="s">
        <v>46</v>
      </c>
      <c r="O86" s="60" t="s">
        <v>180</v>
      </c>
      <c r="P86" s="60" t="s">
        <v>181</v>
      </c>
      <c r="Q86" s="60" t="s">
        <v>182</v>
      </c>
      <c r="R86" s="60" t="s">
        <v>183</v>
      </c>
      <c r="S86" s="60" t="s">
        <v>184</v>
      </c>
      <c r="T86" s="61" t="s">
        <v>185</v>
      </c>
      <c r="U86" s="121"/>
      <c r="V86" s="121"/>
      <c r="W86" s="121"/>
      <c r="X86" s="121"/>
      <c r="Y86" s="121"/>
      <c r="Z86" s="121"/>
      <c r="AA86" s="121"/>
      <c r="AB86" s="121"/>
      <c r="AC86" s="121"/>
      <c r="AD86" s="121"/>
      <c r="AE86" s="121"/>
    </row>
    <row r="87" spans="1:65" s="2" customFormat="1" ht="22.9" customHeight="1">
      <c r="A87" s="34"/>
      <c r="B87" s="35"/>
      <c r="C87" s="66" t="s">
        <v>186</v>
      </c>
      <c r="D87" s="34"/>
      <c r="E87" s="34"/>
      <c r="F87" s="34"/>
      <c r="G87" s="34"/>
      <c r="H87" s="34"/>
      <c r="I87" s="34"/>
      <c r="J87" s="127">
        <f>BK87</f>
        <v>0</v>
      </c>
      <c r="K87" s="34"/>
      <c r="L87" s="35"/>
      <c r="M87" s="62"/>
      <c r="N87" s="53"/>
      <c r="O87" s="63"/>
      <c r="P87" s="128">
        <f>P88</f>
        <v>0</v>
      </c>
      <c r="Q87" s="63"/>
      <c r="R87" s="128">
        <f>R88</f>
        <v>0.20967000000000002</v>
      </c>
      <c r="S87" s="63"/>
      <c r="T87" s="129">
        <f>T88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9" t="s">
        <v>75</v>
      </c>
      <c r="AU87" s="19" t="s">
        <v>162</v>
      </c>
      <c r="BK87" s="130">
        <f>BK88</f>
        <v>0</v>
      </c>
    </row>
    <row r="88" spans="1:65" s="12" customFormat="1" ht="25.9" customHeight="1">
      <c r="B88" s="131"/>
      <c r="D88" s="132" t="s">
        <v>75</v>
      </c>
      <c r="E88" s="133" t="s">
        <v>187</v>
      </c>
      <c r="F88" s="133" t="s">
        <v>188</v>
      </c>
      <c r="I88" s="134"/>
      <c r="J88" s="135">
        <f>BK88</f>
        <v>0</v>
      </c>
      <c r="L88" s="131"/>
      <c r="M88" s="136"/>
      <c r="N88" s="137"/>
      <c r="O88" s="137"/>
      <c r="P88" s="138">
        <f>P89</f>
        <v>0</v>
      </c>
      <c r="Q88" s="137"/>
      <c r="R88" s="138">
        <f>R89</f>
        <v>0.20967000000000002</v>
      </c>
      <c r="S88" s="137"/>
      <c r="T88" s="139">
        <f>T89</f>
        <v>0</v>
      </c>
      <c r="AR88" s="132" t="s">
        <v>83</v>
      </c>
      <c r="AT88" s="140" t="s">
        <v>75</v>
      </c>
      <c r="AU88" s="140" t="s">
        <v>76</v>
      </c>
      <c r="AY88" s="132" t="s">
        <v>189</v>
      </c>
      <c r="BK88" s="141">
        <f>BK89</f>
        <v>0</v>
      </c>
    </row>
    <row r="89" spans="1:65" s="12" customFormat="1" ht="22.9" customHeight="1">
      <c r="B89" s="131"/>
      <c r="D89" s="132" t="s">
        <v>75</v>
      </c>
      <c r="E89" s="142" t="s">
        <v>83</v>
      </c>
      <c r="F89" s="142" t="s">
        <v>190</v>
      </c>
      <c r="I89" s="134"/>
      <c r="J89" s="143">
        <f>BK89</f>
        <v>0</v>
      </c>
      <c r="L89" s="131"/>
      <c r="M89" s="136"/>
      <c r="N89" s="137"/>
      <c r="O89" s="137"/>
      <c r="P89" s="138">
        <f>SUM(P90:P111)</f>
        <v>0</v>
      </c>
      <c r="Q89" s="137"/>
      <c r="R89" s="138">
        <f>SUM(R90:R111)</f>
        <v>0.20967000000000002</v>
      </c>
      <c r="S89" s="137"/>
      <c r="T89" s="139">
        <f>SUM(T90:T111)</f>
        <v>0</v>
      </c>
      <c r="AR89" s="132" t="s">
        <v>83</v>
      </c>
      <c r="AT89" s="140" t="s">
        <v>75</v>
      </c>
      <c r="AU89" s="140" t="s">
        <v>83</v>
      </c>
      <c r="AY89" s="132" t="s">
        <v>189</v>
      </c>
      <c r="BK89" s="141">
        <f>SUM(BK90:BK111)</f>
        <v>0</v>
      </c>
    </row>
    <row r="90" spans="1:65" s="2" customFormat="1" ht="16.5" customHeight="1">
      <c r="A90" s="34"/>
      <c r="B90" s="144"/>
      <c r="C90" s="145" t="s">
        <v>83</v>
      </c>
      <c r="D90" s="145" t="s">
        <v>191</v>
      </c>
      <c r="E90" s="146" t="s">
        <v>2307</v>
      </c>
      <c r="F90" s="147" t="s">
        <v>2308</v>
      </c>
      <c r="G90" s="148" t="s">
        <v>595</v>
      </c>
      <c r="H90" s="149">
        <v>87</v>
      </c>
      <c r="I90" s="150"/>
      <c r="J90" s="151">
        <f>ROUND(I90*H90,2)</f>
        <v>0</v>
      </c>
      <c r="K90" s="147" t="s">
        <v>297</v>
      </c>
      <c r="L90" s="35"/>
      <c r="M90" s="152" t="s">
        <v>3</v>
      </c>
      <c r="N90" s="153" t="s">
        <v>47</v>
      </c>
      <c r="O90" s="55"/>
      <c r="P90" s="154">
        <f>O90*H90</f>
        <v>0</v>
      </c>
      <c r="Q90" s="154">
        <v>0</v>
      </c>
      <c r="R90" s="154">
        <f>Q90*H90</f>
        <v>0</v>
      </c>
      <c r="S90" s="154">
        <v>0</v>
      </c>
      <c r="T90" s="155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56" t="s">
        <v>196</v>
      </c>
      <c r="AT90" s="156" t="s">
        <v>191</v>
      </c>
      <c r="AU90" s="156" t="s">
        <v>85</v>
      </c>
      <c r="AY90" s="19" t="s">
        <v>189</v>
      </c>
      <c r="BE90" s="157">
        <f>IF(N90="základní",J90,0)</f>
        <v>0</v>
      </c>
      <c r="BF90" s="157">
        <f>IF(N90="snížená",J90,0)</f>
        <v>0</v>
      </c>
      <c r="BG90" s="157">
        <f>IF(N90="zákl. přenesená",J90,0)</f>
        <v>0</v>
      </c>
      <c r="BH90" s="157">
        <f>IF(N90="sníž. přenesená",J90,0)</f>
        <v>0</v>
      </c>
      <c r="BI90" s="157">
        <f>IF(N90="nulová",J90,0)</f>
        <v>0</v>
      </c>
      <c r="BJ90" s="19" t="s">
        <v>83</v>
      </c>
      <c r="BK90" s="157">
        <f>ROUND(I90*H90,2)</f>
        <v>0</v>
      </c>
      <c r="BL90" s="19" t="s">
        <v>196</v>
      </c>
      <c r="BM90" s="156" t="s">
        <v>2309</v>
      </c>
    </row>
    <row r="91" spans="1:65" s="2" customFormat="1" ht="19.5">
      <c r="A91" s="34"/>
      <c r="B91" s="35"/>
      <c r="C91" s="34"/>
      <c r="D91" s="164" t="s">
        <v>241</v>
      </c>
      <c r="E91" s="34"/>
      <c r="F91" s="197" t="s">
        <v>512</v>
      </c>
      <c r="G91" s="34"/>
      <c r="H91" s="34"/>
      <c r="I91" s="160"/>
      <c r="J91" s="34"/>
      <c r="K91" s="34"/>
      <c r="L91" s="35"/>
      <c r="M91" s="161"/>
      <c r="N91" s="162"/>
      <c r="O91" s="55"/>
      <c r="P91" s="55"/>
      <c r="Q91" s="55"/>
      <c r="R91" s="55"/>
      <c r="S91" s="55"/>
      <c r="T91" s="56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9" t="s">
        <v>241</v>
      </c>
      <c r="AU91" s="19" t="s">
        <v>85</v>
      </c>
    </row>
    <row r="92" spans="1:65" s="2" customFormat="1" ht="16.5" customHeight="1">
      <c r="A92" s="34"/>
      <c r="B92" s="144"/>
      <c r="C92" s="145" t="s">
        <v>85</v>
      </c>
      <c r="D92" s="145" t="s">
        <v>191</v>
      </c>
      <c r="E92" s="146" t="s">
        <v>2310</v>
      </c>
      <c r="F92" s="147" t="s">
        <v>2311</v>
      </c>
      <c r="G92" s="148" t="s">
        <v>595</v>
      </c>
      <c r="H92" s="149">
        <v>87</v>
      </c>
      <c r="I92" s="150"/>
      <c r="J92" s="151">
        <f>ROUND(I92*H92,2)</f>
        <v>0</v>
      </c>
      <c r="K92" s="147" t="s">
        <v>297</v>
      </c>
      <c r="L92" s="35"/>
      <c r="M92" s="152" t="s">
        <v>3</v>
      </c>
      <c r="N92" s="153" t="s">
        <v>47</v>
      </c>
      <c r="O92" s="55"/>
      <c r="P92" s="154">
        <f>O92*H92</f>
        <v>0</v>
      </c>
      <c r="Q92" s="154">
        <v>0</v>
      </c>
      <c r="R92" s="154">
        <f>Q92*H92</f>
        <v>0</v>
      </c>
      <c r="S92" s="154">
        <v>0</v>
      </c>
      <c r="T92" s="155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56" t="s">
        <v>196</v>
      </c>
      <c r="AT92" s="156" t="s">
        <v>191</v>
      </c>
      <c r="AU92" s="156" t="s">
        <v>85</v>
      </c>
      <c r="AY92" s="19" t="s">
        <v>189</v>
      </c>
      <c r="BE92" s="157">
        <f>IF(N92="základní",J92,0)</f>
        <v>0</v>
      </c>
      <c r="BF92" s="157">
        <f>IF(N92="snížená",J92,0)</f>
        <v>0</v>
      </c>
      <c r="BG92" s="157">
        <f>IF(N92="zákl. přenesená",J92,0)</f>
        <v>0</v>
      </c>
      <c r="BH92" s="157">
        <f>IF(N92="sníž. přenesená",J92,0)</f>
        <v>0</v>
      </c>
      <c r="BI92" s="157">
        <f>IF(N92="nulová",J92,0)</f>
        <v>0</v>
      </c>
      <c r="BJ92" s="19" t="s">
        <v>83</v>
      </c>
      <c r="BK92" s="157">
        <f>ROUND(I92*H92,2)</f>
        <v>0</v>
      </c>
      <c r="BL92" s="19" t="s">
        <v>196</v>
      </c>
      <c r="BM92" s="156" t="s">
        <v>2312</v>
      </c>
    </row>
    <row r="93" spans="1:65" s="2" customFormat="1" ht="19.5">
      <c r="A93" s="34"/>
      <c r="B93" s="35"/>
      <c r="C93" s="34"/>
      <c r="D93" s="164" t="s">
        <v>241</v>
      </c>
      <c r="E93" s="34"/>
      <c r="F93" s="197" t="s">
        <v>512</v>
      </c>
      <c r="G93" s="34"/>
      <c r="H93" s="34"/>
      <c r="I93" s="160"/>
      <c r="J93" s="34"/>
      <c r="K93" s="34"/>
      <c r="L93" s="35"/>
      <c r="M93" s="161"/>
      <c r="N93" s="162"/>
      <c r="O93" s="55"/>
      <c r="P93" s="55"/>
      <c r="Q93" s="55"/>
      <c r="R93" s="55"/>
      <c r="S93" s="55"/>
      <c r="T93" s="56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9" t="s">
        <v>241</v>
      </c>
      <c r="AU93" s="19" t="s">
        <v>85</v>
      </c>
    </row>
    <row r="94" spans="1:65" s="2" customFormat="1" ht="16.5" customHeight="1">
      <c r="A94" s="34"/>
      <c r="B94" s="144"/>
      <c r="C94" s="145" t="s">
        <v>93</v>
      </c>
      <c r="D94" s="145" t="s">
        <v>191</v>
      </c>
      <c r="E94" s="146" t="s">
        <v>2313</v>
      </c>
      <c r="F94" s="147" t="s">
        <v>2314</v>
      </c>
      <c r="G94" s="148" t="s">
        <v>595</v>
      </c>
      <c r="H94" s="149">
        <v>87</v>
      </c>
      <c r="I94" s="150"/>
      <c r="J94" s="151">
        <f>ROUND(I94*H94,2)</f>
        <v>0</v>
      </c>
      <c r="K94" s="147" t="s">
        <v>297</v>
      </c>
      <c r="L94" s="35"/>
      <c r="M94" s="152" t="s">
        <v>3</v>
      </c>
      <c r="N94" s="153" t="s">
        <v>47</v>
      </c>
      <c r="O94" s="55"/>
      <c r="P94" s="154">
        <f>O94*H94</f>
        <v>0</v>
      </c>
      <c r="Q94" s="154">
        <v>0</v>
      </c>
      <c r="R94" s="154">
        <f>Q94*H94</f>
        <v>0</v>
      </c>
      <c r="S94" s="154">
        <v>0</v>
      </c>
      <c r="T94" s="155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56" t="s">
        <v>196</v>
      </c>
      <c r="AT94" s="156" t="s">
        <v>191</v>
      </c>
      <c r="AU94" s="156" t="s">
        <v>85</v>
      </c>
      <c r="AY94" s="19" t="s">
        <v>189</v>
      </c>
      <c r="BE94" s="157">
        <f>IF(N94="základní",J94,0)</f>
        <v>0</v>
      </c>
      <c r="BF94" s="157">
        <f>IF(N94="snížená",J94,0)</f>
        <v>0</v>
      </c>
      <c r="BG94" s="157">
        <f>IF(N94="zákl. přenesená",J94,0)</f>
        <v>0</v>
      </c>
      <c r="BH94" s="157">
        <f>IF(N94="sníž. přenesená",J94,0)</f>
        <v>0</v>
      </c>
      <c r="BI94" s="157">
        <f>IF(N94="nulová",J94,0)</f>
        <v>0</v>
      </c>
      <c r="BJ94" s="19" t="s">
        <v>83</v>
      </c>
      <c r="BK94" s="157">
        <f>ROUND(I94*H94,2)</f>
        <v>0</v>
      </c>
      <c r="BL94" s="19" t="s">
        <v>196</v>
      </c>
      <c r="BM94" s="156" t="s">
        <v>2315</v>
      </c>
    </row>
    <row r="95" spans="1:65" s="2" customFormat="1" ht="19.5">
      <c r="A95" s="34"/>
      <c r="B95" s="35"/>
      <c r="C95" s="34"/>
      <c r="D95" s="164" t="s">
        <v>241</v>
      </c>
      <c r="E95" s="34"/>
      <c r="F95" s="197" t="s">
        <v>512</v>
      </c>
      <c r="G95" s="34"/>
      <c r="H95" s="34"/>
      <c r="I95" s="160"/>
      <c r="J95" s="34"/>
      <c r="K95" s="34"/>
      <c r="L95" s="35"/>
      <c r="M95" s="161"/>
      <c r="N95" s="162"/>
      <c r="O95" s="55"/>
      <c r="P95" s="55"/>
      <c r="Q95" s="55"/>
      <c r="R95" s="55"/>
      <c r="S95" s="55"/>
      <c r="T95" s="56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9" t="s">
        <v>241</v>
      </c>
      <c r="AU95" s="19" t="s">
        <v>85</v>
      </c>
    </row>
    <row r="96" spans="1:65" s="2" customFormat="1" ht="16.5" customHeight="1">
      <c r="A96" s="34"/>
      <c r="B96" s="144"/>
      <c r="C96" s="145" t="s">
        <v>196</v>
      </c>
      <c r="D96" s="145" t="s">
        <v>191</v>
      </c>
      <c r="E96" s="146" t="s">
        <v>2316</v>
      </c>
      <c r="F96" s="147" t="s">
        <v>2317</v>
      </c>
      <c r="G96" s="148" t="s">
        <v>595</v>
      </c>
      <c r="H96" s="149">
        <v>87</v>
      </c>
      <c r="I96" s="150"/>
      <c r="J96" s="151">
        <f>ROUND(I96*H96,2)</f>
        <v>0</v>
      </c>
      <c r="K96" s="147" t="s">
        <v>297</v>
      </c>
      <c r="L96" s="35"/>
      <c r="M96" s="152" t="s">
        <v>3</v>
      </c>
      <c r="N96" s="153" t="s">
        <v>47</v>
      </c>
      <c r="O96" s="55"/>
      <c r="P96" s="154">
        <f>O96*H96</f>
        <v>0</v>
      </c>
      <c r="Q96" s="154">
        <v>0</v>
      </c>
      <c r="R96" s="154">
        <f>Q96*H96</f>
        <v>0</v>
      </c>
      <c r="S96" s="154">
        <v>0</v>
      </c>
      <c r="T96" s="155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56" t="s">
        <v>196</v>
      </c>
      <c r="AT96" s="156" t="s">
        <v>191</v>
      </c>
      <c r="AU96" s="156" t="s">
        <v>85</v>
      </c>
      <c r="AY96" s="19" t="s">
        <v>189</v>
      </c>
      <c r="BE96" s="157">
        <f>IF(N96="základní",J96,0)</f>
        <v>0</v>
      </c>
      <c r="BF96" s="157">
        <f>IF(N96="snížená",J96,0)</f>
        <v>0</v>
      </c>
      <c r="BG96" s="157">
        <f>IF(N96="zákl. přenesená",J96,0)</f>
        <v>0</v>
      </c>
      <c r="BH96" s="157">
        <f>IF(N96="sníž. přenesená",J96,0)</f>
        <v>0</v>
      </c>
      <c r="BI96" s="157">
        <f>IF(N96="nulová",J96,0)</f>
        <v>0</v>
      </c>
      <c r="BJ96" s="19" t="s">
        <v>83</v>
      </c>
      <c r="BK96" s="157">
        <f>ROUND(I96*H96,2)</f>
        <v>0</v>
      </c>
      <c r="BL96" s="19" t="s">
        <v>196</v>
      </c>
      <c r="BM96" s="156" t="s">
        <v>2318</v>
      </c>
    </row>
    <row r="97" spans="1:65" s="2" customFormat="1" ht="19.5">
      <c r="A97" s="34"/>
      <c r="B97" s="35"/>
      <c r="C97" s="34"/>
      <c r="D97" s="164" t="s">
        <v>241</v>
      </c>
      <c r="E97" s="34"/>
      <c r="F97" s="197" t="s">
        <v>512</v>
      </c>
      <c r="G97" s="34"/>
      <c r="H97" s="34"/>
      <c r="I97" s="160"/>
      <c r="J97" s="34"/>
      <c r="K97" s="34"/>
      <c r="L97" s="35"/>
      <c r="M97" s="161"/>
      <c r="N97" s="162"/>
      <c r="O97" s="55"/>
      <c r="P97" s="55"/>
      <c r="Q97" s="55"/>
      <c r="R97" s="55"/>
      <c r="S97" s="55"/>
      <c r="T97" s="56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9" t="s">
        <v>241</v>
      </c>
      <c r="AU97" s="19" t="s">
        <v>85</v>
      </c>
    </row>
    <row r="98" spans="1:65" s="2" customFormat="1" ht="16.5" customHeight="1">
      <c r="A98" s="34"/>
      <c r="B98" s="144"/>
      <c r="C98" s="145" t="s">
        <v>226</v>
      </c>
      <c r="D98" s="145" t="s">
        <v>191</v>
      </c>
      <c r="E98" s="146" t="s">
        <v>2319</v>
      </c>
      <c r="F98" s="147" t="s">
        <v>2320</v>
      </c>
      <c r="G98" s="148" t="s">
        <v>221</v>
      </c>
      <c r="H98" s="149">
        <v>174</v>
      </c>
      <c r="I98" s="150"/>
      <c r="J98" s="151">
        <f>ROUND(I98*H98,2)</f>
        <v>0</v>
      </c>
      <c r="K98" s="147" t="s">
        <v>297</v>
      </c>
      <c r="L98" s="35"/>
      <c r="M98" s="152" t="s">
        <v>3</v>
      </c>
      <c r="N98" s="153" t="s">
        <v>47</v>
      </c>
      <c r="O98" s="55"/>
      <c r="P98" s="154">
        <f>O98*H98</f>
        <v>0</v>
      </c>
      <c r="Q98" s="154">
        <v>0</v>
      </c>
      <c r="R98" s="154">
        <f>Q98*H98</f>
        <v>0</v>
      </c>
      <c r="S98" s="154">
        <v>0</v>
      </c>
      <c r="T98" s="155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56" t="s">
        <v>196</v>
      </c>
      <c r="AT98" s="156" t="s">
        <v>191</v>
      </c>
      <c r="AU98" s="156" t="s">
        <v>85</v>
      </c>
      <c r="AY98" s="19" t="s">
        <v>189</v>
      </c>
      <c r="BE98" s="157">
        <f>IF(N98="základní",J98,0)</f>
        <v>0</v>
      </c>
      <c r="BF98" s="157">
        <f>IF(N98="snížená",J98,0)</f>
        <v>0</v>
      </c>
      <c r="BG98" s="157">
        <f>IF(N98="zákl. přenesená",J98,0)</f>
        <v>0</v>
      </c>
      <c r="BH98" s="157">
        <f>IF(N98="sníž. přenesená",J98,0)</f>
        <v>0</v>
      </c>
      <c r="BI98" s="157">
        <f>IF(N98="nulová",J98,0)</f>
        <v>0</v>
      </c>
      <c r="BJ98" s="19" t="s">
        <v>83</v>
      </c>
      <c r="BK98" s="157">
        <f>ROUND(I98*H98,2)</f>
        <v>0</v>
      </c>
      <c r="BL98" s="19" t="s">
        <v>196</v>
      </c>
      <c r="BM98" s="156" t="s">
        <v>2321</v>
      </c>
    </row>
    <row r="99" spans="1:65" s="2" customFormat="1" ht="19.5">
      <c r="A99" s="34"/>
      <c r="B99" s="35"/>
      <c r="C99" s="34"/>
      <c r="D99" s="164" t="s">
        <v>241</v>
      </c>
      <c r="E99" s="34"/>
      <c r="F99" s="197" t="s">
        <v>512</v>
      </c>
      <c r="G99" s="34"/>
      <c r="H99" s="34"/>
      <c r="I99" s="160"/>
      <c r="J99" s="34"/>
      <c r="K99" s="34"/>
      <c r="L99" s="35"/>
      <c r="M99" s="161"/>
      <c r="N99" s="162"/>
      <c r="O99" s="55"/>
      <c r="P99" s="55"/>
      <c r="Q99" s="55"/>
      <c r="R99" s="55"/>
      <c r="S99" s="55"/>
      <c r="T99" s="56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9" t="s">
        <v>241</v>
      </c>
      <c r="AU99" s="19" t="s">
        <v>85</v>
      </c>
    </row>
    <row r="100" spans="1:65" s="2" customFormat="1" ht="16.5" customHeight="1">
      <c r="A100" s="34"/>
      <c r="B100" s="144"/>
      <c r="C100" s="145" t="s">
        <v>234</v>
      </c>
      <c r="D100" s="145" t="s">
        <v>191</v>
      </c>
      <c r="E100" s="146" t="s">
        <v>2263</v>
      </c>
      <c r="F100" s="147" t="s">
        <v>2322</v>
      </c>
      <c r="G100" s="148" t="s">
        <v>212</v>
      </c>
      <c r="H100" s="149">
        <v>34.799999999999997</v>
      </c>
      <c r="I100" s="150"/>
      <c r="J100" s="151">
        <f>ROUND(I100*H100,2)</f>
        <v>0</v>
      </c>
      <c r="K100" s="147" t="s">
        <v>297</v>
      </c>
      <c r="L100" s="35"/>
      <c r="M100" s="152" t="s">
        <v>3</v>
      </c>
      <c r="N100" s="153" t="s">
        <v>47</v>
      </c>
      <c r="O100" s="55"/>
      <c r="P100" s="154">
        <f>O100*H100</f>
        <v>0</v>
      </c>
      <c r="Q100" s="154">
        <v>0</v>
      </c>
      <c r="R100" s="154">
        <f>Q100*H100</f>
        <v>0</v>
      </c>
      <c r="S100" s="154">
        <v>0</v>
      </c>
      <c r="T100" s="155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56" t="s">
        <v>196</v>
      </c>
      <c r="AT100" s="156" t="s">
        <v>191</v>
      </c>
      <c r="AU100" s="156" t="s">
        <v>85</v>
      </c>
      <c r="AY100" s="19" t="s">
        <v>189</v>
      </c>
      <c r="BE100" s="157">
        <f>IF(N100="základní",J100,0)</f>
        <v>0</v>
      </c>
      <c r="BF100" s="157">
        <f>IF(N100="snížená",J100,0)</f>
        <v>0</v>
      </c>
      <c r="BG100" s="157">
        <f>IF(N100="zákl. přenesená",J100,0)</f>
        <v>0</v>
      </c>
      <c r="BH100" s="157">
        <f>IF(N100="sníž. přenesená",J100,0)</f>
        <v>0</v>
      </c>
      <c r="BI100" s="157">
        <f>IF(N100="nulová",J100,0)</f>
        <v>0</v>
      </c>
      <c r="BJ100" s="19" t="s">
        <v>83</v>
      </c>
      <c r="BK100" s="157">
        <f>ROUND(I100*H100,2)</f>
        <v>0</v>
      </c>
      <c r="BL100" s="19" t="s">
        <v>196</v>
      </c>
      <c r="BM100" s="156" t="s">
        <v>2323</v>
      </c>
    </row>
    <row r="101" spans="1:65" s="2" customFormat="1" ht="19.5">
      <c r="A101" s="34"/>
      <c r="B101" s="35"/>
      <c r="C101" s="34"/>
      <c r="D101" s="164" t="s">
        <v>241</v>
      </c>
      <c r="E101" s="34"/>
      <c r="F101" s="197" t="s">
        <v>512</v>
      </c>
      <c r="G101" s="34"/>
      <c r="H101" s="34"/>
      <c r="I101" s="160"/>
      <c r="J101" s="34"/>
      <c r="K101" s="34"/>
      <c r="L101" s="35"/>
      <c r="M101" s="161"/>
      <c r="N101" s="162"/>
      <c r="O101" s="55"/>
      <c r="P101" s="55"/>
      <c r="Q101" s="55"/>
      <c r="R101" s="55"/>
      <c r="S101" s="55"/>
      <c r="T101" s="5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9" t="s">
        <v>241</v>
      </c>
      <c r="AU101" s="19" t="s">
        <v>85</v>
      </c>
    </row>
    <row r="102" spans="1:65" s="2" customFormat="1" ht="16.5" customHeight="1">
      <c r="A102" s="34"/>
      <c r="B102" s="144"/>
      <c r="C102" s="145" t="s">
        <v>245</v>
      </c>
      <c r="D102" s="145" t="s">
        <v>191</v>
      </c>
      <c r="E102" s="146" t="s">
        <v>2266</v>
      </c>
      <c r="F102" s="147" t="s">
        <v>2267</v>
      </c>
      <c r="G102" s="148" t="s">
        <v>212</v>
      </c>
      <c r="H102" s="149">
        <v>34.799999999999997</v>
      </c>
      <c r="I102" s="150"/>
      <c r="J102" s="151">
        <f>ROUND(I102*H102,2)</f>
        <v>0</v>
      </c>
      <c r="K102" s="147" t="s">
        <v>297</v>
      </c>
      <c r="L102" s="35"/>
      <c r="M102" s="152" t="s">
        <v>3</v>
      </c>
      <c r="N102" s="153" t="s">
        <v>47</v>
      </c>
      <c r="O102" s="55"/>
      <c r="P102" s="154">
        <f>O102*H102</f>
        <v>0</v>
      </c>
      <c r="Q102" s="154">
        <v>0</v>
      </c>
      <c r="R102" s="154">
        <f>Q102*H102</f>
        <v>0</v>
      </c>
      <c r="S102" s="154">
        <v>0</v>
      </c>
      <c r="T102" s="155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56" t="s">
        <v>196</v>
      </c>
      <c r="AT102" s="156" t="s">
        <v>191</v>
      </c>
      <c r="AU102" s="156" t="s">
        <v>85</v>
      </c>
      <c r="AY102" s="19" t="s">
        <v>189</v>
      </c>
      <c r="BE102" s="157">
        <f>IF(N102="základní",J102,0)</f>
        <v>0</v>
      </c>
      <c r="BF102" s="157">
        <f>IF(N102="snížená",J102,0)</f>
        <v>0</v>
      </c>
      <c r="BG102" s="157">
        <f>IF(N102="zákl. přenesená",J102,0)</f>
        <v>0</v>
      </c>
      <c r="BH102" s="157">
        <f>IF(N102="sníž. přenesená",J102,0)</f>
        <v>0</v>
      </c>
      <c r="BI102" s="157">
        <f>IF(N102="nulová",J102,0)</f>
        <v>0</v>
      </c>
      <c r="BJ102" s="19" t="s">
        <v>83</v>
      </c>
      <c r="BK102" s="157">
        <f>ROUND(I102*H102,2)</f>
        <v>0</v>
      </c>
      <c r="BL102" s="19" t="s">
        <v>196</v>
      </c>
      <c r="BM102" s="156" t="s">
        <v>2324</v>
      </c>
    </row>
    <row r="103" spans="1:65" s="2" customFormat="1" ht="19.5">
      <c r="A103" s="34"/>
      <c r="B103" s="35"/>
      <c r="C103" s="34"/>
      <c r="D103" s="164" t="s">
        <v>241</v>
      </c>
      <c r="E103" s="34"/>
      <c r="F103" s="197" t="s">
        <v>512</v>
      </c>
      <c r="G103" s="34"/>
      <c r="H103" s="34"/>
      <c r="I103" s="160"/>
      <c r="J103" s="34"/>
      <c r="K103" s="34"/>
      <c r="L103" s="35"/>
      <c r="M103" s="161"/>
      <c r="N103" s="162"/>
      <c r="O103" s="55"/>
      <c r="P103" s="55"/>
      <c r="Q103" s="55"/>
      <c r="R103" s="55"/>
      <c r="S103" s="55"/>
      <c r="T103" s="56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9" t="s">
        <v>241</v>
      </c>
      <c r="AU103" s="19" t="s">
        <v>85</v>
      </c>
    </row>
    <row r="104" spans="1:65" s="2" customFormat="1" ht="16.5" customHeight="1">
      <c r="A104" s="34"/>
      <c r="B104" s="144"/>
      <c r="C104" s="145" t="s">
        <v>239</v>
      </c>
      <c r="D104" s="145" t="s">
        <v>191</v>
      </c>
      <c r="E104" s="146" t="s">
        <v>2296</v>
      </c>
      <c r="F104" s="147" t="s">
        <v>2297</v>
      </c>
      <c r="G104" s="148" t="s">
        <v>212</v>
      </c>
      <c r="H104" s="149">
        <v>34.799999999999997</v>
      </c>
      <c r="I104" s="150"/>
      <c r="J104" s="151">
        <f>ROUND(I104*H104,2)</f>
        <v>0</v>
      </c>
      <c r="K104" s="147" t="s">
        <v>297</v>
      </c>
      <c r="L104" s="35"/>
      <c r="M104" s="152" t="s">
        <v>3</v>
      </c>
      <c r="N104" s="153" t="s">
        <v>47</v>
      </c>
      <c r="O104" s="55"/>
      <c r="P104" s="154">
        <f>O104*H104</f>
        <v>0</v>
      </c>
      <c r="Q104" s="154">
        <v>1E-3</v>
      </c>
      <c r="R104" s="154">
        <f>Q104*H104</f>
        <v>3.4799999999999998E-2</v>
      </c>
      <c r="S104" s="154">
        <v>0</v>
      </c>
      <c r="T104" s="155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56" t="s">
        <v>196</v>
      </c>
      <c r="AT104" s="156" t="s">
        <v>191</v>
      </c>
      <c r="AU104" s="156" t="s">
        <v>85</v>
      </c>
      <c r="AY104" s="19" t="s">
        <v>189</v>
      </c>
      <c r="BE104" s="157">
        <f>IF(N104="základní",J104,0)</f>
        <v>0</v>
      </c>
      <c r="BF104" s="157">
        <f>IF(N104="snížená",J104,0)</f>
        <v>0</v>
      </c>
      <c r="BG104" s="157">
        <f>IF(N104="zákl. přenesená",J104,0)</f>
        <v>0</v>
      </c>
      <c r="BH104" s="157">
        <f>IF(N104="sníž. přenesená",J104,0)</f>
        <v>0</v>
      </c>
      <c r="BI104" s="157">
        <f>IF(N104="nulová",J104,0)</f>
        <v>0</v>
      </c>
      <c r="BJ104" s="19" t="s">
        <v>83</v>
      </c>
      <c r="BK104" s="157">
        <f>ROUND(I104*H104,2)</f>
        <v>0</v>
      </c>
      <c r="BL104" s="19" t="s">
        <v>196</v>
      </c>
      <c r="BM104" s="156" t="s">
        <v>2325</v>
      </c>
    </row>
    <row r="105" spans="1:65" s="2" customFormat="1" ht="19.5">
      <c r="A105" s="34"/>
      <c r="B105" s="35"/>
      <c r="C105" s="34"/>
      <c r="D105" s="164" t="s">
        <v>241</v>
      </c>
      <c r="E105" s="34"/>
      <c r="F105" s="197" t="s">
        <v>512</v>
      </c>
      <c r="G105" s="34"/>
      <c r="H105" s="34"/>
      <c r="I105" s="160"/>
      <c r="J105" s="34"/>
      <c r="K105" s="34"/>
      <c r="L105" s="35"/>
      <c r="M105" s="161"/>
      <c r="N105" s="162"/>
      <c r="O105" s="55"/>
      <c r="P105" s="55"/>
      <c r="Q105" s="55"/>
      <c r="R105" s="55"/>
      <c r="S105" s="55"/>
      <c r="T105" s="56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9" t="s">
        <v>241</v>
      </c>
      <c r="AU105" s="19" t="s">
        <v>85</v>
      </c>
    </row>
    <row r="106" spans="1:65" s="2" customFormat="1" ht="16.5" customHeight="1">
      <c r="A106" s="34"/>
      <c r="B106" s="144"/>
      <c r="C106" s="145" t="s">
        <v>260</v>
      </c>
      <c r="D106" s="145" t="s">
        <v>191</v>
      </c>
      <c r="E106" s="146" t="s">
        <v>2326</v>
      </c>
      <c r="F106" s="147" t="s">
        <v>2327</v>
      </c>
      <c r="G106" s="148" t="s">
        <v>283</v>
      </c>
      <c r="H106" s="149">
        <v>0.87</v>
      </c>
      <c r="I106" s="150"/>
      <c r="J106" s="151">
        <f>ROUND(I106*H106,2)</f>
        <v>0</v>
      </c>
      <c r="K106" s="147" t="s">
        <v>297</v>
      </c>
      <c r="L106" s="35"/>
      <c r="M106" s="152" t="s">
        <v>3</v>
      </c>
      <c r="N106" s="153" t="s">
        <v>47</v>
      </c>
      <c r="O106" s="55"/>
      <c r="P106" s="154">
        <f>O106*H106</f>
        <v>0</v>
      </c>
      <c r="Q106" s="154">
        <v>1E-3</v>
      </c>
      <c r="R106" s="154">
        <f>Q106*H106</f>
        <v>8.7000000000000001E-4</v>
      </c>
      <c r="S106" s="154">
        <v>0</v>
      </c>
      <c r="T106" s="155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56" t="s">
        <v>196</v>
      </c>
      <c r="AT106" s="156" t="s">
        <v>191</v>
      </c>
      <c r="AU106" s="156" t="s">
        <v>85</v>
      </c>
      <c r="AY106" s="19" t="s">
        <v>189</v>
      </c>
      <c r="BE106" s="157">
        <f>IF(N106="základní",J106,0)</f>
        <v>0</v>
      </c>
      <c r="BF106" s="157">
        <f>IF(N106="snížená",J106,0)</f>
        <v>0</v>
      </c>
      <c r="BG106" s="157">
        <f>IF(N106="zákl. přenesená",J106,0)</f>
        <v>0</v>
      </c>
      <c r="BH106" s="157">
        <f>IF(N106="sníž. přenesená",J106,0)</f>
        <v>0</v>
      </c>
      <c r="BI106" s="157">
        <f>IF(N106="nulová",J106,0)</f>
        <v>0</v>
      </c>
      <c r="BJ106" s="19" t="s">
        <v>83</v>
      </c>
      <c r="BK106" s="157">
        <f>ROUND(I106*H106,2)</f>
        <v>0</v>
      </c>
      <c r="BL106" s="19" t="s">
        <v>196</v>
      </c>
      <c r="BM106" s="156" t="s">
        <v>2328</v>
      </c>
    </row>
    <row r="107" spans="1:65" s="2" customFormat="1" ht="19.5">
      <c r="A107" s="34"/>
      <c r="B107" s="35"/>
      <c r="C107" s="34"/>
      <c r="D107" s="164" t="s">
        <v>241</v>
      </c>
      <c r="E107" s="34"/>
      <c r="F107" s="197" t="s">
        <v>512</v>
      </c>
      <c r="G107" s="34"/>
      <c r="H107" s="34"/>
      <c r="I107" s="160"/>
      <c r="J107" s="34"/>
      <c r="K107" s="34"/>
      <c r="L107" s="35"/>
      <c r="M107" s="161"/>
      <c r="N107" s="162"/>
      <c r="O107" s="55"/>
      <c r="P107" s="55"/>
      <c r="Q107" s="55"/>
      <c r="R107" s="55"/>
      <c r="S107" s="55"/>
      <c r="T107" s="56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9" t="s">
        <v>241</v>
      </c>
      <c r="AU107" s="19" t="s">
        <v>85</v>
      </c>
    </row>
    <row r="108" spans="1:65" s="2" customFormat="1" ht="16.5" customHeight="1">
      <c r="A108" s="34"/>
      <c r="B108" s="144"/>
      <c r="C108" s="145" t="s">
        <v>266</v>
      </c>
      <c r="D108" s="145" t="s">
        <v>191</v>
      </c>
      <c r="E108" s="146" t="s">
        <v>2329</v>
      </c>
      <c r="F108" s="147" t="s">
        <v>2330</v>
      </c>
      <c r="G108" s="148" t="s">
        <v>595</v>
      </c>
      <c r="H108" s="149">
        <v>87</v>
      </c>
      <c r="I108" s="150"/>
      <c r="J108" s="151">
        <f>ROUND(I108*H108,2)</f>
        <v>0</v>
      </c>
      <c r="K108" s="147" t="s">
        <v>297</v>
      </c>
      <c r="L108" s="35"/>
      <c r="M108" s="152" t="s">
        <v>3</v>
      </c>
      <c r="N108" s="153" t="s">
        <v>47</v>
      </c>
      <c r="O108" s="55"/>
      <c r="P108" s="154">
        <f>O108*H108</f>
        <v>0</v>
      </c>
      <c r="Q108" s="154">
        <v>1E-3</v>
      </c>
      <c r="R108" s="154">
        <f>Q108*H108</f>
        <v>8.7000000000000008E-2</v>
      </c>
      <c r="S108" s="154">
        <v>0</v>
      </c>
      <c r="T108" s="155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56" t="s">
        <v>196</v>
      </c>
      <c r="AT108" s="156" t="s">
        <v>191</v>
      </c>
      <c r="AU108" s="156" t="s">
        <v>85</v>
      </c>
      <c r="AY108" s="19" t="s">
        <v>189</v>
      </c>
      <c r="BE108" s="157">
        <f>IF(N108="základní",J108,0)</f>
        <v>0</v>
      </c>
      <c r="BF108" s="157">
        <f>IF(N108="snížená",J108,0)</f>
        <v>0</v>
      </c>
      <c r="BG108" s="157">
        <f>IF(N108="zákl. přenesená",J108,0)</f>
        <v>0</v>
      </c>
      <c r="BH108" s="157">
        <f>IF(N108="sníž. přenesená",J108,0)</f>
        <v>0</v>
      </c>
      <c r="BI108" s="157">
        <f>IF(N108="nulová",J108,0)</f>
        <v>0</v>
      </c>
      <c r="BJ108" s="19" t="s">
        <v>83</v>
      </c>
      <c r="BK108" s="157">
        <f>ROUND(I108*H108,2)</f>
        <v>0</v>
      </c>
      <c r="BL108" s="19" t="s">
        <v>196</v>
      </c>
      <c r="BM108" s="156" t="s">
        <v>2331</v>
      </c>
    </row>
    <row r="109" spans="1:65" s="2" customFormat="1" ht="19.5">
      <c r="A109" s="34"/>
      <c r="B109" s="35"/>
      <c r="C109" s="34"/>
      <c r="D109" s="164" t="s">
        <v>241</v>
      </c>
      <c r="E109" s="34"/>
      <c r="F109" s="197" t="s">
        <v>512</v>
      </c>
      <c r="G109" s="34"/>
      <c r="H109" s="34"/>
      <c r="I109" s="160"/>
      <c r="J109" s="34"/>
      <c r="K109" s="34"/>
      <c r="L109" s="35"/>
      <c r="M109" s="161"/>
      <c r="N109" s="162"/>
      <c r="O109" s="55"/>
      <c r="P109" s="55"/>
      <c r="Q109" s="55"/>
      <c r="R109" s="55"/>
      <c r="S109" s="55"/>
      <c r="T109" s="56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9" t="s">
        <v>241</v>
      </c>
      <c r="AU109" s="19" t="s">
        <v>85</v>
      </c>
    </row>
    <row r="110" spans="1:65" s="2" customFormat="1" ht="16.5" customHeight="1">
      <c r="A110" s="34"/>
      <c r="B110" s="144"/>
      <c r="C110" s="145" t="s">
        <v>274</v>
      </c>
      <c r="D110" s="145" t="s">
        <v>191</v>
      </c>
      <c r="E110" s="146" t="s">
        <v>2332</v>
      </c>
      <c r="F110" s="147" t="s">
        <v>2333</v>
      </c>
      <c r="G110" s="148" t="s">
        <v>595</v>
      </c>
      <c r="H110" s="149">
        <v>87</v>
      </c>
      <c r="I110" s="150"/>
      <c r="J110" s="151">
        <f>ROUND(I110*H110,2)</f>
        <v>0</v>
      </c>
      <c r="K110" s="147" t="s">
        <v>297</v>
      </c>
      <c r="L110" s="35"/>
      <c r="M110" s="152" t="s">
        <v>3</v>
      </c>
      <c r="N110" s="153" t="s">
        <v>47</v>
      </c>
      <c r="O110" s="55"/>
      <c r="P110" s="154">
        <f>O110*H110</f>
        <v>0</v>
      </c>
      <c r="Q110" s="154">
        <v>1E-3</v>
      </c>
      <c r="R110" s="154">
        <f>Q110*H110</f>
        <v>8.7000000000000008E-2</v>
      </c>
      <c r="S110" s="154">
        <v>0</v>
      </c>
      <c r="T110" s="155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56" t="s">
        <v>196</v>
      </c>
      <c r="AT110" s="156" t="s">
        <v>191</v>
      </c>
      <c r="AU110" s="156" t="s">
        <v>85</v>
      </c>
      <c r="AY110" s="19" t="s">
        <v>189</v>
      </c>
      <c r="BE110" s="157">
        <f>IF(N110="základní",J110,0)</f>
        <v>0</v>
      </c>
      <c r="BF110" s="157">
        <f>IF(N110="snížená",J110,0)</f>
        <v>0</v>
      </c>
      <c r="BG110" s="157">
        <f>IF(N110="zákl. přenesená",J110,0)</f>
        <v>0</v>
      </c>
      <c r="BH110" s="157">
        <f>IF(N110="sníž. přenesená",J110,0)</f>
        <v>0</v>
      </c>
      <c r="BI110" s="157">
        <f>IF(N110="nulová",J110,0)</f>
        <v>0</v>
      </c>
      <c r="BJ110" s="19" t="s">
        <v>83</v>
      </c>
      <c r="BK110" s="157">
        <f>ROUND(I110*H110,2)</f>
        <v>0</v>
      </c>
      <c r="BL110" s="19" t="s">
        <v>196</v>
      </c>
      <c r="BM110" s="156" t="s">
        <v>2334</v>
      </c>
    </row>
    <row r="111" spans="1:65" s="2" customFormat="1" ht="19.5">
      <c r="A111" s="34"/>
      <c r="B111" s="35"/>
      <c r="C111" s="34"/>
      <c r="D111" s="164" t="s">
        <v>241</v>
      </c>
      <c r="E111" s="34"/>
      <c r="F111" s="197" t="s">
        <v>512</v>
      </c>
      <c r="G111" s="34"/>
      <c r="H111" s="34"/>
      <c r="I111" s="160"/>
      <c r="J111" s="34"/>
      <c r="K111" s="34"/>
      <c r="L111" s="35"/>
      <c r="M111" s="198"/>
      <c r="N111" s="199"/>
      <c r="O111" s="200"/>
      <c r="P111" s="200"/>
      <c r="Q111" s="200"/>
      <c r="R111" s="200"/>
      <c r="S111" s="200"/>
      <c r="T111" s="201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9" t="s">
        <v>241</v>
      </c>
      <c r="AU111" s="19" t="s">
        <v>85</v>
      </c>
    </row>
    <row r="112" spans="1:65" s="2" customFormat="1" ht="6.95" customHeight="1">
      <c r="A112" s="34"/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5"/>
      <c r="M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</sheetData>
  <autoFilter ref="C86:K111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1" t="s">
        <v>6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9" t="s">
        <v>151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pans="1:46" s="1" customFormat="1" ht="24.95" customHeight="1">
      <c r="B4" s="22"/>
      <c r="D4" s="23" t="s">
        <v>152</v>
      </c>
      <c r="L4" s="22"/>
      <c r="M4" s="95" t="s">
        <v>11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342" t="str">
        <f>'Rekapitulace stavby'!K6</f>
        <v>Průmyslová zóna IV - Šumperk</v>
      </c>
      <c r="F7" s="343"/>
      <c r="G7" s="343"/>
      <c r="H7" s="343"/>
      <c r="L7" s="22"/>
    </row>
    <row r="8" spans="1:46" s="1" customFormat="1" ht="12" customHeight="1">
      <c r="B8" s="22"/>
      <c r="D8" s="29" t="s">
        <v>153</v>
      </c>
      <c r="L8" s="22"/>
    </row>
    <row r="9" spans="1:46" s="2" customFormat="1" ht="16.5" customHeight="1">
      <c r="A9" s="34"/>
      <c r="B9" s="35"/>
      <c r="C9" s="34"/>
      <c r="D9" s="34"/>
      <c r="E9" s="342" t="s">
        <v>2335</v>
      </c>
      <c r="F9" s="345"/>
      <c r="G9" s="345"/>
      <c r="H9" s="345"/>
      <c r="I9" s="34"/>
      <c r="J9" s="34"/>
      <c r="K9" s="34"/>
      <c r="L9" s="9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5"/>
      <c r="C10" s="34"/>
      <c r="D10" s="29" t="s">
        <v>155</v>
      </c>
      <c r="E10" s="34"/>
      <c r="F10" s="34"/>
      <c r="G10" s="34"/>
      <c r="H10" s="34"/>
      <c r="I10" s="34"/>
      <c r="J10" s="34"/>
      <c r="K10" s="34"/>
      <c r="L10" s="9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5"/>
      <c r="C11" s="34"/>
      <c r="D11" s="34"/>
      <c r="E11" s="299" t="s">
        <v>2336</v>
      </c>
      <c r="F11" s="345"/>
      <c r="G11" s="345"/>
      <c r="H11" s="345"/>
      <c r="I11" s="34"/>
      <c r="J11" s="34"/>
      <c r="K11" s="34"/>
      <c r="L11" s="9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9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5"/>
      <c r="C13" s="34"/>
      <c r="D13" s="29" t="s">
        <v>19</v>
      </c>
      <c r="E13" s="34"/>
      <c r="F13" s="27" t="s">
        <v>3</v>
      </c>
      <c r="G13" s="34"/>
      <c r="H13" s="34"/>
      <c r="I13" s="29" t="s">
        <v>20</v>
      </c>
      <c r="J13" s="27" t="s">
        <v>3</v>
      </c>
      <c r="K13" s="34"/>
      <c r="L13" s="9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21</v>
      </c>
      <c r="E14" s="34"/>
      <c r="F14" s="27" t="s">
        <v>22</v>
      </c>
      <c r="G14" s="34"/>
      <c r="H14" s="34"/>
      <c r="I14" s="29" t="s">
        <v>23</v>
      </c>
      <c r="J14" s="52" t="str">
        <f>'Rekapitulace stavby'!AN8</f>
        <v>26. 11. 2021</v>
      </c>
      <c r="K14" s="34"/>
      <c r="L14" s="9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9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5"/>
      <c r="C16" s="34"/>
      <c r="D16" s="29" t="s">
        <v>25</v>
      </c>
      <c r="E16" s="34"/>
      <c r="F16" s="34"/>
      <c r="G16" s="34"/>
      <c r="H16" s="34"/>
      <c r="I16" s="29" t="s">
        <v>26</v>
      </c>
      <c r="J16" s="27" t="s">
        <v>27</v>
      </c>
      <c r="K16" s="34"/>
      <c r="L16" s="9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7" t="s">
        <v>28</v>
      </c>
      <c r="F17" s="34"/>
      <c r="G17" s="34"/>
      <c r="H17" s="34"/>
      <c r="I17" s="29" t="s">
        <v>29</v>
      </c>
      <c r="J17" s="27" t="s">
        <v>30</v>
      </c>
      <c r="K17" s="34"/>
      <c r="L17" s="9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9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9" t="s">
        <v>31</v>
      </c>
      <c r="E19" s="34"/>
      <c r="F19" s="34"/>
      <c r="G19" s="34"/>
      <c r="H19" s="34"/>
      <c r="I19" s="29" t="s">
        <v>26</v>
      </c>
      <c r="J19" s="30" t="str">
        <f>'Rekapitulace stavby'!AN13</f>
        <v>Vyplň údaj</v>
      </c>
      <c r="K19" s="34"/>
      <c r="L19" s="9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346" t="str">
        <f>'Rekapitulace stavby'!E14</f>
        <v>Vyplň údaj</v>
      </c>
      <c r="F20" s="325"/>
      <c r="G20" s="325"/>
      <c r="H20" s="325"/>
      <c r="I20" s="29" t="s">
        <v>29</v>
      </c>
      <c r="J20" s="30" t="str">
        <f>'Rekapitulace stavby'!AN14</f>
        <v>Vyplň údaj</v>
      </c>
      <c r="K20" s="34"/>
      <c r="L20" s="9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9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9" t="s">
        <v>33</v>
      </c>
      <c r="E22" s="34"/>
      <c r="F22" s="34"/>
      <c r="G22" s="34"/>
      <c r="H22" s="34"/>
      <c r="I22" s="29" t="s">
        <v>26</v>
      </c>
      <c r="J22" s="27" t="s">
        <v>34</v>
      </c>
      <c r="K22" s="34"/>
      <c r="L22" s="9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7" t="s">
        <v>35</v>
      </c>
      <c r="F23" s="34"/>
      <c r="G23" s="34"/>
      <c r="H23" s="34"/>
      <c r="I23" s="29" t="s">
        <v>29</v>
      </c>
      <c r="J23" s="27" t="s">
        <v>36</v>
      </c>
      <c r="K23" s="34"/>
      <c r="L23" s="9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9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9" t="s">
        <v>38</v>
      </c>
      <c r="E25" s="34"/>
      <c r="F25" s="34"/>
      <c r="G25" s="34"/>
      <c r="H25" s="34"/>
      <c r="I25" s="29" t="s">
        <v>26</v>
      </c>
      <c r="J25" s="27" t="s">
        <v>3</v>
      </c>
      <c r="K25" s="34"/>
      <c r="L25" s="9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7" t="s">
        <v>39</v>
      </c>
      <c r="F26" s="34"/>
      <c r="G26" s="34"/>
      <c r="H26" s="34"/>
      <c r="I26" s="29" t="s">
        <v>29</v>
      </c>
      <c r="J26" s="27" t="s">
        <v>3</v>
      </c>
      <c r="K26" s="34"/>
      <c r="L26" s="9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9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9" t="s">
        <v>40</v>
      </c>
      <c r="E28" s="34"/>
      <c r="F28" s="34"/>
      <c r="G28" s="34"/>
      <c r="H28" s="34"/>
      <c r="I28" s="34"/>
      <c r="J28" s="34"/>
      <c r="K28" s="34"/>
      <c r="L28" s="9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98"/>
      <c r="B29" s="99"/>
      <c r="C29" s="98"/>
      <c r="D29" s="98"/>
      <c r="E29" s="330" t="s">
        <v>3</v>
      </c>
      <c r="F29" s="330"/>
      <c r="G29" s="330"/>
      <c r="H29" s="330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9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01" t="s">
        <v>42</v>
      </c>
      <c r="E32" s="34"/>
      <c r="F32" s="34"/>
      <c r="G32" s="34"/>
      <c r="H32" s="34"/>
      <c r="I32" s="34"/>
      <c r="J32" s="68">
        <f>ROUND(J90, 2)</f>
        <v>0</v>
      </c>
      <c r="K32" s="34"/>
      <c r="L32" s="9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34"/>
      <c r="F34" s="38" t="s">
        <v>44</v>
      </c>
      <c r="G34" s="34"/>
      <c r="H34" s="34"/>
      <c r="I34" s="38" t="s">
        <v>43</v>
      </c>
      <c r="J34" s="38" t="s">
        <v>45</v>
      </c>
      <c r="K34" s="34"/>
      <c r="L34" s="9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5"/>
      <c r="C35" s="34"/>
      <c r="D35" s="96" t="s">
        <v>46</v>
      </c>
      <c r="E35" s="29" t="s">
        <v>47</v>
      </c>
      <c r="F35" s="102">
        <f>ROUND((SUM(BE90:BE163)),  2)</f>
        <v>0</v>
      </c>
      <c r="G35" s="34"/>
      <c r="H35" s="34"/>
      <c r="I35" s="103">
        <v>0.21</v>
      </c>
      <c r="J35" s="102">
        <f>ROUND(((SUM(BE90:BE163))*I35),  2)</f>
        <v>0</v>
      </c>
      <c r="K35" s="34"/>
      <c r="L35" s="9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29" t="s">
        <v>48</v>
      </c>
      <c r="F36" s="102">
        <f>ROUND((SUM(BF90:BF163)),  2)</f>
        <v>0</v>
      </c>
      <c r="G36" s="34"/>
      <c r="H36" s="34"/>
      <c r="I36" s="103">
        <v>0.15</v>
      </c>
      <c r="J36" s="102">
        <f>ROUND(((SUM(BF90:BF163))*I36),  2)</f>
        <v>0</v>
      </c>
      <c r="K36" s="34"/>
      <c r="L36" s="9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49</v>
      </c>
      <c r="F37" s="102">
        <f>ROUND((SUM(BG90:BG163)),  2)</f>
        <v>0</v>
      </c>
      <c r="G37" s="34"/>
      <c r="H37" s="34"/>
      <c r="I37" s="103">
        <v>0.21</v>
      </c>
      <c r="J37" s="102">
        <f>0</f>
        <v>0</v>
      </c>
      <c r="K37" s="34"/>
      <c r="L37" s="9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5"/>
      <c r="C38" s="34"/>
      <c r="D38" s="34"/>
      <c r="E38" s="29" t="s">
        <v>50</v>
      </c>
      <c r="F38" s="102">
        <f>ROUND((SUM(BH90:BH163)),  2)</f>
        <v>0</v>
      </c>
      <c r="G38" s="34"/>
      <c r="H38" s="34"/>
      <c r="I38" s="103">
        <v>0.15</v>
      </c>
      <c r="J38" s="102">
        <f>0</f>
        <v>0</v>
      </c>
      <c r="K38" s="34"/>
      <c r="L38" s="9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9" t="s">
        <v>51</v>
      </c>
      <c r="F39" s="102">
        <f>ROUND((SUM(BI90:BI163)),  2)</f>
        <v>0</v>
      </c>
      <c r="G39" s="34"/>
      <c r="H39" s="34"/>
      <c r="I39" s="103">
        <v>0</v>
      </c>
      <c r="J39" s="102">
        <f>0</f>
        <v>0</v>
      </c>
      <c r="K39" s="34"/>
      <c r="L39" s="9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9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4"/>
      <c r="D41" s="105" t="s">
        <v>52</v>
      </c>
      <c r="E41" s="57"/>
      <c r="F41" s="57"/>
      <c r="G41" s="106" t="s">
        <v>53</v>
      </c>
      <c r="H41" s="107" t="s">
        <v>54</v>
      </c>
      <c r="I41" s="57"/>
      <c r="J41" s="108">
        <f>SUM(J32:J39)</f>
        <v>0</v>
      </c>
      <c r="K41" s="109"/>
      <c r="L41" s="9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9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9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159</v>
      </c>
      <c r="D47" s="34"/>
      <c r="E47" s="34"/>
      <c r="F47" s="34"/>
      <c r="G47" s="34"/>
      <c r="H47" s="34"/>
      <c r="I47" s="34"/>
      <c r="J47" s="34"/>
      <c r="K47" s="34"/>
      <c r="L47" s="9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9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17</v>
      </c>
      <c r="D49" s="34"/>
      <c r="E49" s="34"/>
      <c r="F49" s="34"/>
      <c r="G49" s="34"/>
      <c r="H49" s="34"/>
      <c r="I49" s="34"/>
      <c r="J49" s="34"/>
      <c r="K49" s="34"/>
      <c r="L49" s="9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42" t="str">
        <f>E7</f>
        <v>Průmyslová zóna IV - Šumperk</v>
      </c>
      <c r="F50" s="343"/>
      <c r="G50" s="343"/>
      <c r="H50" s="343"/>
      <c r="I50" s="34"/>
      <c r="J50" s="34"/>
      <c r="K50" s="34"/>
      <c r="L50" s="9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2"/>
      <c r="C51" s="29" t="s">
        <v>153</v>
      </c>
      <c r="L51" s="22"/>
    </row>
    <row r="52" spans="1:47" s="2" customFormat="1" ht="16.5" customHeight="1">
      <c r="A52" s="34"/>
      <c r="B52" s="35"/>
      <c r="C52" s="34"/>
      <c r="D52" s="34"/>
      <c r="E52" s="342" t="s">
        <v>2335</v>
      </c>
      <c r="F52" s="345"/>
      <c r="G52" s="345"/>
      <c r="H52" s="345"/>
      <c r="I52" s="34"/>
      <c r="J52" s="34"/>
      <c r="K52" s="34"/>
      <c r="L52" s="9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155</v>
      </c>
      <c r="D53" s="34"/>
      <c r="E53" s="34"/>
      <c r="F53" s="34"/>
      <c r="G53" s="34"/>
      <c r="H53" s="34"/>
      <c r="I53" s="34"/>
      <c r="J53" s="34"/>
      <c r="K53" s="34"/>
      <c r="L53" s="9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4"/>
      <c r="D54" s="34"/>
      <c r="E54" s="299" t="str">
        <f>E11</f>
        <v>SO 901 - VRN</v>
      </c>
      <c r="F54" s="345"/>
      <c r="G54" s="345"/>
      <c r="H54" s="345"/>
      <c r="I54" s="34"/>
      <c r="J54" s="34"/>
      <c r="K54" s="34"/>
      <c r="L54" s="9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4"/>
      <c r="D55" s="34"/>
      <c r="E55" s="34"/>
      <c r="F55" s="34"/>
      <c r="G55" s="34"/>
      <c r="H55" s="34"/>
      <c r="I55" s="34"/>
      <c r="J55" s="34"/>
      <c r="K55" s="34"/>
      <c r="L55" s="9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4"/>
      <c r="E56" s="34"/>
      <c r="F56" s="27" t="str">
        <f>F14</f>
        <v>k.ú.Šumperk</v>
      </c>
      <c r="G56" s="34"/>
      <c r="H56" s="34"/>
      <c r="I56" s="29" t="s">
        <v>23</v>
      </c>
      <c r="J56" s="52" t="str">
        <f>IF(J14="","",J14)</f>
        <v>26. 11. 2021</v>
      </c>
      <c r="K56" s="34"/>
      <c r="L56" s="9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9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4"/>
      <c r="E58" s="34"/>
      <c r="F58" s="27" t="str">
        <f>E17</f>
        <v>Město Šumperk</v>
      </c>
      <c r="G58" s="34"/>
      <c r="H58" s="34"/>
      <c r="I58" s="29" t="s">
        <v>33</v>
      </c>
      <c r="J58" s="32" t="str">
        <f>E23</f>
        <v>Cekr CZ s.r.o.</v>
      </c>
      <c r="K58" s="34"/>
      <c r="L58" s="9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5.7" customHeight="1">
      <c r="A59" s="34"/>
      <c r="B59" s="35"/>
      <c r="C59" s="29" t="s">
        <v>31</v>
      </c>
      <c r="D59" s="34"/>
      <c r="E59" s="34"/>
      <c r="F59" s="27" t="str">
        <f>IF(E20="","",E20)</f>
        <v>Vyplň údaj</v>
      </c>
      <c r="G59" s="34"/>
      <c r="H59" s="34"/>
      <c r="I59" s="29" t="s">
        <v>38</v>
      </c>
      <c r="J59" s="32" t="str">
        <f>E26</f>
        <v>Jan Zamykal, CS ÚRS 2021/II</v>
      </c>
      <c r="K59" s="34"/>
      <c r="L59" s="9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4"/>
      <c r="D60" s="34"/>
      <c r="E60" s="34"/>
      <c r="F60" s="34"/>
      <c r="G60" s="34"/>
      <c r="H60" s="34"/>
      <c r="I60" s="34"/>
      <c r="J60" s="34"/>
      <c r="K60" s="34"/>
      <c r="L60" s="9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10" t="s">
        <v>160</v>
      </c>
      <c r="D61" s="104"/>
      <c r="E61" s="104"/>
      <c r="F61" s="104"/>
      <c r="G61" s="104"/>
      <c r="H61" s="104"/>
      <c r="I61" s="104"/>
      <c r="J61" s="111" t="s">
        <v>161</v>
      </c>
      <c r="K61" s="104"/>
      <c r="L61" s="9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4"/>
      <c r="D62" s="34"/>
      <c r="E62" s="34"/>
      <c r="F62" s="34"/>
      <c r="G62" s="34"/>
      <c r="H62" s="34"/>
      <c r="I62" s="34"/>
      <c r="J62" s="34"/>
      <c r="K62" s="34"/>
      <c r="L62" s="9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12" t="s">
        <v>74</v>
      </c>
      <c r="D63" s="34"/>
      <c r="E63" s="34"/>
      <c r="F63" s="34"/>
      <c r="G63" s="34"/>
      <c r="H63" s="34"/>
      <c r="I63" s="34"/>
      <c r="J63" s="68">
        <f>J90</f>
        <v>0</v>
      </c>
      <c r="K63" s="34"/>
      <c r="L63" s="9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162</v>
      </c>
    </row>
    <row r="64" spans="1:47" s="9" customFormat="1" ht="24.95" customHeight="1">
      <c r="B64" s="113"/>
      <c r="D64" s="114" t="s">
        <v>1516</v>
      </c>
      <c r="E64" s="115"/>
      <c r="F64" s="115"/>
      <c r="G64" s="115"/>
      <c r="H64" s="115"/>
      <c r="I64" s="115"/>
      <c r="J64" s="116">
        <f>J91</f>
        <v>0</v>
      </c>
      <c r="L64" s="113"/>
    </row>
    <row r="65" spans="1:31" s="10" customFormat="1" ht="19.899999999999999" customHeight="1">
      <c r="B65" s="117"/>
      <c r="D65" s="118" t="s">
        <v>1517</v>
      </c>
      <c r="E65" s="119"/>
      <c r="F65" s="119"/>
      <c r="G65" s="119"/>
      <c r="H65" s="119"/>
      <c r="I65" s="119"/>
      <c r="J65" s="120">
        <f>J92</f>
        <v>0</v>
      </c>
      <c r="L65" s="117"/>
    </row>
    <row r="66" spans="1:31" s="10" customFormat="1" ht="19.899999999999999" customHeight="1">
      <c r="B66" s="117"/>
      <c r="D66" s="118" t="s">
        <v>2337</v>
      </c>
      <c r="E66" s="119"/>
      <c r="F66" s="119"/>
      <c r="G66" s="119"/>
      <c r="H66" s="119"/>
      <c r="I66" s="119"/>
      <c r="J66" s="120">
        <f>J130</f>
        <v>0</v>
      </c>
      <c r="L66" s="117"/>
    </row>
    <row r="67" spans="1:31" s="10" customFormat="1" ht="19.899999999999999" customHeight="1">
      <c r="B67" s="117"/>
      <c r="D67" s="118" t="s">
        <v>1518</v>
      </c>
      <c r="E67" s="119"/>
      <c r="F67" s="119"/>
      <c r="G67" s="119"/>
      <c r="H67" s="119"/>
      <c r="I67" s="119"/>
      <c r="J67" s="120">
        <f>J136</f>
        <v>0</v>
      </c>
      <c r="L67" s="117"/>
    </row>
    <row r="68" spans="1:31" s="10" customFormat="1" ht="19.899999999999999" customHeight="1">
      <c r="B68" s="117"/>
      <c r="D68" s="118" t="s">
        <v>2338</v>
      </c>
      <c r="E68" s="119"/>
      <c r="F68" s="119"/>
      <c r="G68" s="119"/>
      <c r="H68" s="119"/>
      <c r="I68" s="119"/>
      <c r="J68" s="120">
        <f>J152</f>
        <v>0</v>
      </c>
      <c r="L68" s="117"/>
    </row>
    <row r="69" spans="1:31" s="2" customFormat="1" ht="21.75" customHeight="1">
      <c r="A69" s="34"/>
      <c r="B69" s="35"/>
      <c r="C69" s="34"/>
      <c r="D69" s="34"/>
      <c r="E69" s="34"/>
      <c r="F69" s="34"/>
      <c r="G69" s="34"/>
      <c r="H69" s="34"/>
      <c r="I69" s="34"/>
      <c r="J69" s="34"/>
      <c r="K69" s="34"/>
      <c r="L69" s="97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97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4" spans="1:31" s="2" customFormat="1" ht="6.95" customHeight="1">
      <c r="A74" s="34"/>
      <c r="B74" s="46"/>
      <c r="C74" s="47"/>
      <c r="D74" s="47"/>
      <c r="E74" s="47"/>
      <c r="F74" s="47"/>
      <c r="G74" s="47"/>
      <c r="H74" s="47"/>
      <c r="I74" s="47"/>
      <c r="J74" s="47"/>
      <c r="K74" s="47"/>
      <c r="L74" s="9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24.95" customHeight="1">
      <c r="A75" s="34"/>
      <c r="B75" s="35"/>
      <c r="C75" s="23" t="s">
        <v>174</v>
      </c>
      <c r="D75" s="34"/>
      <c r="E75" s="34"/>
      <c r="F75" s="34"/>
      <c r="G75" s="34"/>
      <c r="H75" s="34"/>
      <c r="I75" s="34"/>
      <c r="J75" s="34"/>
      <c r="K75" s="34"/>
      <c r="L75" s="9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9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17</v>
      </c>
      <c r="D77" s="34"/>
      <c r="E77" s="34"/>
      <c r="F77" s="34"/>
      <c r="G77" s="34"/>
      <c r="H77" s="34"/>
      <c r="I77" s="34"/>
      <c r="J77" s="34"/>
      <c r="K77" s="34"/>
      <c r="L77" s="9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4"/>
      <c r="D78" s="34"/>
      <c r="E78" s="342" t="str">
        <f>E7</f>
        <v>Průmyslová zóna IV - Šumperk</v>
      </c>
      <c r="F78" s="343"/>
      <c r="G78" s="343"/>
      <c r="H78" s="343"/>
      <c r="I78" s="34"/>
      <c r="J78" s="34"/>
      <c r="K78" s="34"/>
      <c r="L78" s="9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1" customFormat="1" ht="12" customHeight="1">
      <c r="B79" s="22"/>
      <c r="C79" s="29" t="s">
        <v>153</v>
      </c>
      <c r="L79" s="22"/>
    </row>
    <row r="80" spans="1:31" s="2" customFormat="1" ht="16.5" customHeight="1">
      <c r="A80" s="34"/>
      <c r="B80" s="35"/>
      <c r="C80" s="34"/>
      <c r="D80" s="34"/>
      <c r="E80" s="342" t="s">
        <v>2335</v>
      </c>
      <c r="F80" s="345"/>
      <c r="G80" s="345"/>
      <c r="H80" s="345"/>
      <c r="I80" s="34"/>
      <c r="J80" s="34"/>
      <c r="K80" s="34"/>
      <c r="L80" s="9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155</v>
      </c>
      <c r="D81" s="34"/>
      <c r="E81" s="34"/>
      <c r="F81" s="34"/>
      <c r="G81" s="34"/>
      <c r="H81" s="34"/>
      <c r="I81" s="34"/>
      <c r="J81" s="34"/>
      <c r="K81" s="34"/>
      <c r="L81" s="9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4"/>
      <c r="D82" s="34"/>
      <c r="E82" s="299" t="str">
        <f>E11</f>
        <v>SO 901 - VRN</v>
      </c>
      <c r="F82" s="345"/>
      <c r="G82" s="345"/>
      <c r="H82" s="345"/>
      <c r="I82" s="34"/>
      <c r="J82" s="34"/>
      <c r="K82" s="34"/>
      <c r="L82" s="9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9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21</v>
      </c>
      <c r="D84" s="34"/>
      <c r="E84" s="34"/>
      <c r="F84" s="27" t="str">
        <f>F14</f>
        <v>k.ú.Šumperk</v>
      </c>
      <c r="G84" s="34"/>
      <c r="H84" s="34"/>
      <c r="I84" s="29" t="s">
        <v>23</v>
      </c>
      <c r="J84" s="52" t="str">
        <f>IF(J14="","",J14)</f>
        <v>26. 11. 2021</v>
      </c>
      <c r="K84" s="34"/>
      <c r="L84" s="9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4"/>
      <c r="D85" s="34"/>
      <c r="E85" s="34"/>
      <c r="F85" s="34"/>
      <c r="G85" s="34"/>
      <c r="H85" s="34"/>
      <c r="I85" s="34"/>
      <c r="J85" s="34"/>
      <c r="K85" s="34"/>
      <c r="L85" s="9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5.2" customHeight="1">
      <c r="A86" s="34"/>
      <c r="B86" s="35"/>
      <c r="C86" s="29" t="s">
        <v>25</v>
      </c>
      <c r="D86" s="34"/>
      <c r="E86" s="34"/>
      <c r="F86" s="27" t="str">
        <f>E17</f>
        <v>Město Šumperk</v>
      </c>
      <c r="G86" s="34"/>
      <c r="H86" s="34"/>
      <c r="I86" s="29" t="s">
        <v>33</v>
      </c>
      <c r="J86" s="32" t="str">
        <f>E23</f>
        <v>Cekr CZ s.r.o.</v>
      </c>
      <c r="K86" s="34"/>
      <c r="L86" s="9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25.7" customHeight="1">
      <c r="A87" s="34"/>
      <c r="B87" s="35"/>
      <c r="C87" s="29" t="s">
        <v>31</v>
      </c>
      <c r="D87" s="34"/>
      <c r="E87" s="34"/>
      <c r="F87" s="27" t="str">
        <f>IF(E20="","",E20)</f>
        <v>Vyplň údaj</v>
      </c>
      <c r="G87" s="34"/>
      <c r="H87" s="34"/>
      <c r="I87" s="29" t="s">
        <v>38</v>
      </c>
      <c r="J87" s="32" t="str">
        <f>E26</f>
        <v>Jan Zamykal, CS ÚRS 2021/II</v>
      </c>
      <c r="K87" s="34"/>
      <c r="L87" s="97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97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21"/>
      <c r="B89" s="122"/>
      <c r="C89" s="123" t="s">
        <v>175</v>
      </c>
      <c r="D89" s="124" t="s">
        <v>61</v>
      </c>
      <c r="E89" s="124" t="s">
        <v>57</v>
      </c>
      <c r="F89" s="124" t="s">
        <v>58</v>
      </c>
      <c r="G89" s="124" t="s">
        <v>176</v>
      </c>
      <c r="H89" s="124" t="s">
        <v>177</v>
      </c>
      <c r="I89" s="124" t="s">
        <v>178</v>
      </c>
      <c r="J89" s="124" t="s">
        <v>161</v>
      </c>
      <c r="K89" s="125" t="s">
        <v>179</v>
      </c>
      <c r="L89" s="126"/>
      <c r="M89" s="59" t="s">
        <v>3</v>
      </c>
      <c r="N89" s="60" t="s">
        <v>46</v>
      </c>
      <c r="O89" s="60" t="s">
        <v>180</v>
      </c>
      <c r="P89" s="60" t="s">
        <v>181</v>
      </c>
      <c r="Q89" s="60" t="s">
        <v>182</v>
      </c>
      <c r="R89" s="60" t="s">
        <v>183</v>
      </c>
      <c r="S89" s="60" t="s">
        <v>184</v>
      </c>
      <c r="T89" s="61" t="s">
        <v>185</v>
      </c>
      <c r="U89" s="121"/>
      <c r="V89" s="121"/>
      <c r="W89" s="121"/>
      <c r="X89" s="121"/>
      <c r="Y89" s="121"/>
      <c r="Z89" s="121"/>
      <c r="AA89" s="121"/>
      <c r="AB89" s="121"/>
      <c r="AC89" s="121"/>
      <c r="AD89" s="121"/>
      <c r="AE89" s="121"/>
    </row>
    <row r="90" spans="1:65" s="2" customFormat="1" ht="22.9" customHeight="1">
      <c r="A90" s="34"/>
      <c r="B90" s="35"/>
      <c r="C90" s="66" t="s">
        <v>186</v>
      </c>
      <c r="D90" s="34"/>
      <c r="E90" s="34"/>
      <c r="F90" s="34"/>
      <c r="G90" s="34"/>
      <c r="H90" s="34"/>
      <c r="I90" s="34"/>
      <c r="J90" s="127">
        <f>BK90</f>
        <v>0</v>
      </c>
      <c r="K90" s="34"/>
      <c r="L90" s="35"/>
      <c r="M90" s="62"/>
      <c r="N90" s="53"/>
      <c r="O90" s="63"/>
      <c r="P90" s="128">
        <f>P91</f>
        <v>0</v>
      </c>
      <c r="Q90" s="63"/>
      <c r="R90" s="128">
        <f>R91</f>
        <v>0</v>
      </c>
      <c r="S90" s="63"/>
      <c r="T90" s="129">
        <f>T91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9" t="s">
        <v>75</v>
      </c>
      <c r="AU90" s="19" t="s">
        <v>162</v>
      </c>
      <c r="BK90" s="130">
        <f>BK91</f>
        <v>0</v>
      </c>
    </row>
    <row r="91" spans="1:65" s="12" customFormat="1" ht="25.9" customHeight="1">
      <c r="B91" s="131"/>
      <c r="D91" s="132" t="s">
        <v>75</v>
      </c>
      <c r="E91" s="133" t="s">
        <v>150</v>
      </c>
      <c r="F91" s="133" t="s">
        <v>1519</v>
      </c>
      <c r="I91" s="134"/>
      <c r="J91" s="135">
        <f>BK91</f>
        <v>0</v>
      </c>
      <c r="L91" s="131"/>
      <c r="M91" s="136"/>
      <c r="N91" s="137"/>
      <c r="O91" s="137"/>
      <c r="P91" s="138">
        <f>P92+P130+P136+P152</f>
        <v>0</v>
      </c>
      <c r="Q91" s="137"/>
      <c r="R91" s="138">
        <f>R92+R130+R136+R152</f>
        <v>0</v>
      </c>
      <c r="S91" s="137"/>
      <c r="T91" s="139">
        <f>T92+T130+T136+T152</f>
        <v>0</v>
      </c>
      <c r="AR91" s="132" t="s">
        <v>226</v>
      </c>
      <c r="AT91" s="140" t="s">
        <v>75</v>
      </c>
      <c r="AU91" s="140" t="s">
        <v>76</v>
      </c>
      <c r="AY91" s="132" t="s">
        <v>189</v>
      </c>
      <c r="BK91" s="141">
        <f>BK92+BK130+BK136+BK152</f>
        <v>0</v>
      </c>
    </row>
    <row r="92" spans="1:65" s="12" customFormat="1" ht="22.9" customHeight="1">
      <c r="B92" s="131"/>
      <c r="D92" s="132" t="s">
        <v>75</v>
      </c>
      <c r="E92" s="142" t="s">
        <v>1520</v>
      </c>
      <c r="F92" s="142" t="s">
        <v>1521</v>
      </c>
      <c r="I92" s="134"/>
      <c r="J92" s="143">
        <f>BK92</f>
        <v>0</v>
      </c>
      <c r="L92" s="131"/>
      <c r="M92" s="136"/>
      <c r="N92" s="137"/>
      <c r="O92" s="137"/>
      <c r="P92" s="138">
        <f>SUM(P93:P129)</f>
        <v>0</v>
      </c>
      <c r="Q92" s="137"/>
      <c r="R92" s="138">
        <f>SUM(R93:R129)</f>
        <v>0</v>
      </c>
      <c r="S92" s="137"/>
      <c r="T92" s="139">
        <f>SUM(T93:T129)</f>
        <v>0</v>
      </c>
      <c r="AR92" s="132" t="s">
        <v>226</v>
      </c>
      <c r="AT92" s="140" t="s">
        <v>75</v>
      </c>
      <c r="AU92" s="140" t="s">
        <v>83</v>
      </c>
      <c r="AY92" s="132" t="s">
        <v>189</v>
      </c>
      <c r="BK92" s="141">
        <f>SUM(BK93:BK129)</f>
        <v>0</v>
      </c>
    </row>
    <row r="93" spans="1:65" s="2" customFormat="1" ht="16.5" customHeight="1">
      <c r="A93" s="34"/>
      <c r="B93" s="144"/>
      <c r="C93" s="145" t="s">
        <v>83</v>
      </c>
      <c r="D93" s="145" t="s">
        <v>191</v>
      </c>
      <c r="E93" s="146" t="s">
        <v>2339</v>
      </c>
      <c r="F93" s="147" t="s">
        <v>2340</v>
      </c>
      <c r="G93" s="148" t="s">
        <v>790</v>
      </c>
      <c r="H93" s="149">
        <v>1</v>
      </c>
      <c r="I93" s="150"/>
      <c r="J93" s="151">
        <f>ROUND(I93*H93,2)</f>
        <v>0</v>
      </c>
      <c r="K93" s="147" t="s">
        <v>195</v>
      </c>
      <c r="L93" s="35"/>
      <c r="M93" s="152" t="s">
        <v>3</v>
      </c>
      <c r="N93" s="153" t="s">
        <v>47</v>
      </c>
      <c r="O93" s="55"/>
      <c r="P93" s="154">
        <f>O93*H93</f>
        <v>0</v>
      </c>
      <c r="Q93" s="154">
        <v>0</v>
      </c>
      <c r="R93" s="154">
        <f>Q93*H93</f>
        <v>0</v>
      </c>
      <c r="S93" s="154">
        <v>0</v>
      </c>
      <c r="T93" s="155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56" t="s">
        <v>2341</v>
      </c>
      <c r="AT93" s="156" t="s">
        <v>191</v>
      </c>
      <c r="AU93" s="156" t="s">
        <v>85</v>
      </c>
      <c r="AY93" s="19" t="s">
        <v>189</v>
      </c>
      <c r="BE93" s="157">
        <f>IF(N93="základní",J93,0)</f>
        <v>0</v>
      </c>
      <c r="BF93" s="157">
        <f>IF(N93="snížená",J93,0)</f>
        <v>0</v>
      </c>
      <c r="BG93" s="157">
        <f>IF(N93="zákl. přenesená",J93,0)</f>
        <v>0</v>
      </c>
      <c r="BH93" s="157">
        <f>IF(N93="sníž. přenesená",J93,0)</f>
        <v>0</v>
      </c>
      <c r="BI93" s="157">
        <f>IF(N93="nulová",J93,0)</f>
        <v>0</v>
      </c>
      <c r="BJ93" s="19" t="s">
        <v>83</v>
      </c>
      <c r="BK93" s="157">
        <f>ROUND(I93*H93,2)</f>
        <v>0</v>
      </c>
      <c r="BL93" s="19" t="s">
        <v>2341</v>
      </c>
      <c r="BM93" s="156" t="s">
        <v>2342</v>
      </c>
    </row>
    <row r="94" spans="1:65" s="2" customFormat="1" ht="11.25">
      <c r="A94" s="34"/>
      <c r="B94" s="35"/>
      <c r="C94" s="34"/>
      <c r="D94" s="158" t="s">
        <v>198</v>
      </c>
      <c r="E94" s="34"/>
      <c r="F94" s="159" t="s">
        <v>2343</v>
      </c>
      <c r="G94" s="34"/>
      <c r="H94" s="34"/>
      <c r="I94" s="160"/>
      <c r="J94" s="34"/>
      <c r="K94" s="34"/>
      <c r="L94" s="35"/>
      <c r="M94" s="161"/>
      <c r="N94" s="162"/>
      <c r="O94" s="55"/>
      <c r="P94" s="55"/>
      <c r="Q94" s="55"/>
      <c r="R94" s="55"/>
      <c r="S94" s="55"/>
      <c r="T94" s="56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9" t="s">
        <v>198</v>
      </c>
      <c r="AU94" s="19" t="s">
        <v>85</v>
      </c>
    </row>
    <row r="95" spans="1:65" s="13" customFormat="1" ht="11.25">
      <c r="B95" s="163"/>
      <c r="D95" s="164" t="s">
        <v>200</v>
      </c>
      <c r="E95" s="165" t="s">
        <v>3</v>
      </c>
      <c r="F95" s="166" t="s">
        <v>2344</v>
      </c>
      <c r="H95" s="165" t="s">
        <v>3</v>
      </c>
      <c r="I95" s="167"/>
      <c r="L95" s="163"/>
      <c r="M95" s="168"/>
      <c r="N95" s="169"/>
      <c r="O95" s="169"/>
      <c r="P95" s="169"/>
      <c r="Q95" s="169"/>
      <c r="R95" s="169"/>
      <c r="S95" s="169"/>
      <c r="T95" s="170"/>
      <c r="AT95" s="165" t="s">
        <v>200</v>
      </c>
      <c r="AU95" s="165" t="s">
        <v>85</v>
      </c>
      <c r="AV95" s="13" t="s">
        <v>83</v>
      </c>
      <c r="AW95" s="13" t="s">
        <v>37</v>
      </c>
      <c r="AX95" s="13" t="s">
        <v>76</v>
      </c>
      <c r="AY95" s="165" t="s">
        <v>189</v>
      </c>
    </row>
    <row r="96" spans="1:65" s="13" customFormat="1" ht="11.25">
      <c r="B96" s="163"/>
      <c r="D96" s="164" t="s">
        <v>200</v>
      </c>
      <c r="E96" s="165" t="s">
        <v>3</v>
      </c>
      <c r="F96" s="166" t="s">
        <v>2345</v>
      </c>
      <c r="H96" s="165" t="s">
        <v>3</v>
      </c>
      <c r="I96" s="167"/>
      <c r="L96" s="163"/>
      <c r="M96" s="168"/>
      <c r="N96" s="169"/>
      <c r="O96" s="169"/>
      <c r="P96" s="169"/>
      <c r="Q96" s="169"/>
      <c r="R96" s="169"/>
      <c r="S96" s="169"/>
      <c r="T96" s="170"/>
      <c r="AT96" s="165" t="s">
        <v>200</v>
      </c>
      <c r="AU96" s="165" t="s">
        <v>85</v>
      </c>
      <c r="AV96" s="13" t="s">
        <v>83</v>
      </c>
      <c r="AW96" s="13" t="s">
        <v>37</v>
      </c>
      <c r="AX96" s="13" t="s">
        <v>76</v>
      </c>
      <c r="AY96" s="165" t="s">
        <v>189</v>
      </c>
    </row>
    <row r="97" spans="1:65" s="14" customFormat="1" ht="11.25">
      <c r="B97" s="171"/>
      <c r="D97" s="164" t="s">
        <v>200</v>
      </c>
      <c r="E97" s="172" t="s">
        <v>3</v>
      </c>
      <c r="F97" s="173" t="s">
        <v>83</v>
      </c>
      <c r="H97" s="174">
        <v>1</v>
      </c>
      <c r="I97" s="175"/>
      <c r="L97" s="171"/>
      <c r="M97" s="176"/>
      <c r="N97" s="177"/>
      <c r="O97" s="177"/>
      <c r="P97" s="177"/>
      <c r="Q97" s="177"/>
      <c r="R97" s="177"/>
      <c r="S97" s="177"/>
      <c r="T97" s="178"/>
      <c r="AT97" s="172" t="s">
        <v>200</v>
      </c>
      <c r="AU97" s="172" t="s">
        <v>85</v>
      </c>
      <c r="AV97" s="14" t="s">
        <v>85</v>
      </c>
      <c r="AW97" s="14" t="s">
        <v>37</v>
      </c>
      <c r="AX97" s="14" t="s">
        <v>76</v>
      </c>
      <c r="AY97" s="172" t="s">
        <v>189</v>
      </c>
    </row>
    <row r="98" spans="1:65" s="15" customFormat="1" ht="11.25">
      <c r="B98" s="179"/>
      <c r="D98" s="164" t="s">
        <v>200</v>
      </c>
      <c r="E98" s="180" t="s">
        <v>3</v>
      </c>
      <c r="F98" s="181" t="s">
        <v>203</v>
      </c>
      <c r="H98" s="182">
        <v>1</v>
      </c>
      <c r="I98" s="183"/>
      <c r="L98" s="179"/>
      <c r="M98" s="184"/>
      <c r="N98" s="185"/>
      <c r="O98" s="185"/>
      <c r="P98" s="185"/>
      <c r="Q98" s="185"/>
      <c r="R98" s="185"/>
      <c r="S98" s="185"/>
      <c r="T98" s="186"/>
      <c r="AT98" s="180" t="s">
        <v>200</v>
      </c>
      <c r="AU98" s="180" t="s">
        <v>85</v>
      </c>
      <c r="AV98" s="15" t="s">
        <v>196</v>
      </c>
      <c r="AW98" s="15" t="s">
        <v>37</v>
      </c>
      <c r="AX98" s="15" t="s">
        <v>83</v>
      </c>
      <c r="AY98" s="180" t="s">
        <v>189</v>
      </c>
    </row>
    <row r="99" spans="1:65" s="2" customFormat="1" ht="16.5" customHeight="1">
      <c r="A99" s="34"/>
      <c r="B99" s="144"/>
      <c r="C99" s="145" t="s">
        <v>85</v>
      </c>
      <c r="D99" s="145" t="s">
        <v>191</v>
      </c>
      <c r="E99" s="146" t="s">
        <v>1522</v>
      </c>
      <c r="F99" s="147" t="s">
        <v>2346</v>
      </c>
      <c r="G99" s="148" t="s">
        <v>790</v>
      </c>
      <c r="H99" s="149">
        <v>1</v>
      </c>
      <c r="I99" s="150"/>
      <c r="J99" s="151">
        <f>ROUND(I99*H99,2)</f>
        <v>0</v>
      </c>
      <c r="K99" s="147" t="s">
        <v>195</v>
      </c>
      <c r="L99" s="35"/>
      <c r="M99" s="152" t="s">
        <v>3</v>
      </c>
      <c r="N99" s="153" t="s">
        <v>47</v>
      </c>
      <c r="O99" s="55"/>
      <c r="P99" s="154">
        <f>O99*H99</f>
        <v>0</v>
      </c>
      <c r="Q99" s="154">
        <v>0</v>
      </c>
      <c r="R99" s="154">
        <f>Q99*H99</f>
        <v>0</v>
      </c>
      <c r="S99" s="154">
        <v>0</v>
      </c>
      <c r="T99" s="155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56" t="s">
        <v>2341</v>
      </c>
      <c r="AT99" s="156" t="s">
        <v>191</v>
      </c>
      <c r="AU99" s="156" t="s">
        <v>85</v>
      </c>
      <c r="AY99" s="19" t="s">
        <v>189</v>
      </c>
      <c r="BE99" s="157">
        <f>IF(N99="základní",J99,0)</f>
        <v>0</v>
      </c>
      <c r="BF99" s="157">
        <f>IF(N99="snížená",J99,0)</f>
        <v>0</v>
      </c>
      <c r="BG99" s="157">
        <f>IF(N99="zákl. přenesená",J99,0)</f>
        <v>0</v>
      </c>
      <c r="BH99" s="157">
        <f>IF(N99="sníž. přenesená",J99,0)</f>
        <v>0</v>
      </c>
      <c r="BI99" s="157">
        <f>IF(N99="nulová",J99,0)</f>
        <v>0</v>
      </c>
      <c r="BJ99" s="19" t="s">
        <v>83</v>
      </c>
      <c r="BK99" s="157">
        <f>ROUND(I99*H99,2)</f>
        <v>0</v>
      </c>
      <c r="BL99" s="19" t="s">
        <v>2341</v>
      </c>
      <c r="BM99" s="156" t="s">
        <v>2347</v>
      </c>
    </row>
    <row r="100" spans="1:65" s="2" customFormat="1" ht="11.25">
      <c r="A100" s="34"/>
      <c r="B100" s="35"/>
      <c r="C100" s="34"/>
      <c r="D100" s="158" t="s">
        <v>198</v>
      </c>
      <c r="E100" s="34"/>
      <c r="F100" s="159" t="s">
        <v>1526</v>
      </c>
      <c r="G100" s="34"/>
      <c r="H100" s="34"/>
      <c r="I100" s="160"/>
      <c r="J100" s="34"/>
      <c r="K100" s="34"/>
      <c r="L100" s="35"/>
      <c r="M100" s="161"/>
      <c r="N100" s="162"/>
      <c r="O100" s="55"/>
      <c r="P100" s="55"/>
      <c r="Q100" s="55"/>
      <c r="R100" s="55"/>
      <c r="S100" s="55"/>
      <c r="T100" s="56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9" t="s">
        <v>198</v>
      </c>
      <c r="AU100" s="19" t="s">
        <v>85</v>
      </c>
    </row>
    <row r="101" spans="1:65" s="13" customFormat="1" ht="22.5">
      <c r="B101" s="163"/>
      <c r="D101" s="164" t="s">
        <v>200</v>
      </c>
      <c r="E101" s="165" t="s">
        <v>3</v>
      </c>
      <c r="F101" s="166" t="s">
        <v>2348</v>
      </c>
      <c r="H101" s="165" t="s">
        <v>3</v>
      </c>
      <c r="I101" s="167"/>
      <c r="L101" s="163"/>
      <c r="M101" s="168"/>
      <c r="N101" s="169"/>
      <c r="O101" s="169"/>
      <c r="P101" s="169"/>
      <c r="Q101" s="169"/>
      <c r="R101" s="169"/>
      <c r="S101" s="169"/>
      <c r="T101" s="170"/>
      <c r="AT101" s="165" t="s">
        <v>200</v>
      </c>
      <c r="AU101" s="165" t="s">
        <v>85</v>
      </c>
      <c r="AV101" s="13" t="s">
        <v>83</v>
      </c>
      <c r="AW101" s="13" t="s">
        <v>37</v>
      </c>
      <c r="AX101" s="13" t="s">
        <v>76</v>
      </c>
      <c r="AY101" s="165" t="s">
        <v>189</v>
      </c>
    </row>
    <row r="102" spans="1:65" s="13" customFormat="1" ht="11.25">
      <c r="B102" s="163"/>
      <c r="D102" s="164" t="s">
        <v>200</v>
      </c>
      <c r="E102" s="165" t="s">
        <v>3</v>
      </c>
      <c r="F102" s="166" t="s">
        <v>2349</v>
      </c>
      <c r="H102" s="165" t="s">
        <v>3</v>
      </c>
      <c r="I102" s="167"/>
      <c r="L102" s="163"/>
      <c r="M102" s="168"/>
      <c r="N102" s="169"/>
      <c r="O102" s="169"/>
      <c r="P102" s="169"/>
      <c r="Q102" s="169"/>
      <c r="R102" s="169"/>
      <c r="S102" s="169"/>
      <c r="T102" s="170"/>
      <c r="AT102" s="165" t="s">
        <v>200</v>
      </c>
      <c r="AU102" s="165" t="s">
        <v>85</v>
      </c>
      <c r="AV102" s="13" t="s">
        <v>83</v>
      </c>
      <c r="AW102" s="13" t="s">
        <v>37</v>
      </c>
      <c r="AX102" s="13" t="s">
        <v>76</v>
      </c>
      <c r="AY102" s="165" t="s">
        <v>189</v>
      </c>
    </row>
    <row r="103" spans="1:65" s="14" customFormat="1" ht="11.25">
      <c r="B103" s="171"/>
      <c r="D103" s="164" t="s">
        <v>200</v>
      </c>
      <c r="E103" s="172" t="s">
        <v>3</v>
      </c>
      <c r="F103" s="173" t="s">
        <v>83</v>
      </c>
      <c r="H103" s="174">
        <v>1</v>
      </c>
      <c r="I103" s="175"/>
      <c r="L103" s="171"/>
      <c r="M103" s="176"/>
      <c r="N103" s="177"/>
      <c r="O103" s="177"/>
      <c r="P103" s="177"/>
      <c r="Q103" s="177"/>
      <c r="R103" s="177"/>
      <c r="S103" s="177"/>
      <c r="T103" s="178"/>
      <c r="AT103" s="172" t="s">
        <v>200</v>
      </c>
      <c r="AU103" s="172" t="s">
        <v>85</v>
      </c>
      <c r="AV103" s="14" t="s">
        <v>85</v>
      </c>
      <c r="AW103" s="14" t="s">
        <v>37</v>
      </c>
      <c r="AX103" s="14" t="s">
        <v>76</v>
      </c>
      <c r="AY103" s="172" t="s">
        <v>189</v>
      </c>
    </row>
    <row r="104" spans="1:65" s="15" customFormat="1" ht="11.25">
      <c r="B104" s="179"/>
      <c r="D104" s="164" t="s">
        <v>200</v>
      </c>
      <c r="E104" s="180" t="s">
        <v>3</v>
      </c>
      <c r="F104" s="181" t="s">
        <v>203</v>
      </c>
      <c r="H104" s="182">
        <v>1</v>
      </c>
      <c r="I104" s="183"/>
      <c r="L104" s="179"/>
      <c r="M104" s="184"/>
      <c r="N104" s="185"/>
      <c r="O104" s="185"/>
      <c r="P104" s="185"/>
      <c r="Q104" s="185"/>
      <c r="R104" s="185"/>
      <c r="S104" s="185"/>
      <c r="T104" s="186"/>
      <c r="AT104" s="180" t="s">
        <v>200</v>
      </c>
      <c r="AU104" s="180" t="s">
        <v>85</v>
      </c>
      <c r="AV104" s="15" t="s">
        <v>196</v>
      </c>
      <c r="AW104" s="15" t="s">
        <v>37</v>
      </c>
      <c r="AX104" s="15" t="s">
        <v>83</v>
      </c>
      <c r="AY104" s="180" t="s">
        <v>189</v>
      </c>
    </row>
    <row r="105" spans="1:65" s="2" customFormat="1" ht="16.5" customHeight="1">
      <c r="A105" s="34"/>
      <c r="B105" s="144"/>
      <c r="C105" s="145" t="s">
        <v>93</v>
      </c>
      <c r="D105" s="145" t="s">
        <v>191</v>
      </c>
      <c r="E105" s="146" t="s">
        <v>1527</v>
      </c>
      <c r="F105" s="147" t="s">
        <v>2350</v>
      </c>
      <c r="G105" s="148" t="s">
        <v>790</v>
      </c>
      <c r="H105" s="149">
        <v>1</v>
      </c>
      <c r="I105" s="150"/>
      <c r="J105" s="151">
        <f>ROUND(I105*H105,2)</f>
        <v>0</v>
      </c>
      <c r="K105" s="147" t="s">
        <v>195</v>
      </c>
      <c r="L105" s="35"/>
      <c r="M105" s="152" t="s">
        <v>3</v>
      </c>
      <c r="N105" s="153" t="s">
        <v>47</v>
      </c>
      <c r="O105" s="55"/>
      <c r="P105" s="154">
        <f>O105*H105</f>
        <v>0</v>
      </c>
      <c r="Q105" s="154">
        <v>0</v>
      </c>
      <c r="R105" s="154">
        <f>Q105*H105</f>
        <v>0</v>
      </c>
      <c r="S105" s="154">
        <v>0</v>
      </c>
      <c r="T105" s="155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56" t="s">
        <v>2341</v>
      </c>
      <c r="AT105" s="156" t="s">
        <v>191</v>
      </c>
      <c r="AU105" s="156" t="s">
        <v>85</v>
      </c>
      <c r="AY105" s="19" t="s">
        <v>189</v>
      </c>
      <c r="BE105" s="157">
        <f>IF(N105="základní",J105,0)</f>
        <v>0</v>
      </c>
      <c r="BF105" s="157">
        <f>IF(N105="snížená",J105,0)</f>
        <v>0</v>
      </c>
      <c r="BG105" s="157">
        <f>IF(N105="zákl. přenesená",J105,0)</f>
        <v>0</v>
      </c>
      <c r="BH105" s="157">
        <f>IF(N105="sníž. přenesená",J105,0)</f>
        <v>0</v>
      </c>
      <c r="BI105" s="157">
        <f>IF(N105="nulová",J105,0)</f>
        <v>0</v>
      </c>
      <c r="BJ105" s="19" t="s">
        <v>83</v>
      </c>
      <c r="BK105" s="157">
        <f>ROUND(I105*H105,2)</f>
        <v>0</v>
      </c>
      <c r="BL105" s="19" t="s">
        <v>2341</v>
      </c>
      <c r="BM105" s="156" t="s">
        <v>2351</v>
      </c>
    </row>
    <row r="106" spans="1:65" s="2" customFormat="1" ht="11.25">
      <c r="A106" s="34"/>
      <c r="B106" s="35"/>
      <c r="C106" s="34"/>
      <c r="D106" s="158" t="s">
        <v>198</v>
      </c>
      <c r="E106" s="34"/>
      <c r="F106" s="159" t="s">
        <v>1530</v>
      </c>
      <c r="G106" s="34"/>
      <c r="H106" s="34"/>
      <c r="I106" s="160"/>
      <c r="J106" s="34"/>
      <c r="K106" s="34"/>
      <c r="L106" s="35"/>
      <c r="M106" s="161"/>
      <c r="N106" s="162"/>
      <c r="O106" s="55"/>
      <c r="P106" s="55"/>
      <c r="Q106" s="55"/>
      <c r="R106" s="55"/>
      <c r="S106" s="55"/>
      <c r="T106" s="56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9" t="s">
        <v>198</v>
      </c>
      <c r="AU106" s="19" t="s">
        <v>85</v>
      </c>
    </row>
    <row r="107" spans="1:65" s="13" customFormat="1" ht="11.25">
      <c r="B107" s="163"/>
      <c r="D107" s="164" t="s">
        <v>200</v>
      </c>
      <c r="E107" s="165" t="s">
        <v>3</v>
      </c>
      <c r="F107" s="166" t="s">
        <v>2352</v>
      </c>
      <c r="H107" s="165" t="s">
        <v>3</v>
      </c>
      <c r="I107" s="167"/>
      <c r="L107" s="163"/>
      <c r="M107" s="168"/>
      <c r="N107" s="169"/>
      <c r="O107" s="169"/>
      <c r="P107" s="169"/>
      <c r="Q107" s="169"/>
      <c r="R107" s="169"/>
      <c r="S107" s="169"/>
      <c r="T107" s="170"/>
      <c r="AT107" s="165" t="s">
        <v>200</v>
      </c>
      <c r="AU107" s="165" t="s">
        <v>85</v>
      </c>
      <c r="AV107" s="13" t="s">
        <v>83</v>
      </c>
      <c r="AW107" s="13" t="s">
        <v>37</v>
      </c>
      <c r="AX107" s="13" t="s">
        <v>76</v>
      </c>
      <c r="AY107" s="165" t="s">
        <v>189</v>
      </c>
    </row>
    <row r="108" spans="1:65" s="14" customFormat="1" ht="11.25">
      <c r="B108" s="171"/>
      <c r="D108" s="164" t="s">
        <v>200</v>
      </c>
      <c r="E108" s="172" t="s">
        <v>3</v>
      </c>
      <c r="F108" s="173" t="s">
        <v>83</v>
      </c>
      <c r="H108" s="174">
        <v>1</v>
      </c>
      <c r="I108" s="175"/>
      <c r="L108" s="171"/>
      <c r="M108" s="176"/>
      <c r="N108" s="177"/>
      <c r="O108" s="177"/>
      <c r="P108" s="177"/>
      <c r="Q108" s="177"/>
      <c r="R108" s="177"/>
      <c r="S108" s="177"/>
      <c r="T108" s="178"/>
      <c r="AT108" s="172" t="s">
        <v>200</v>
      </c>
      <c r="AU108" s="172" t="s">
        <v>85</v>
      </c>
      <c r="AV108" s="14" t="s">
        <v>85</v>
      </c>
      <c r="AW108" s="14" t="s">
        <v>37</v>
      </c>
      <c r="AX108" s="14" t="s">
        <v>76</v>
      </c>
      <c r="AY108" s="172" t="s">
        <v>189</v>
      </c>
    </row>
    <row r="109" spans="1:65" s="15" customFormat="1" ht="11.25">
      <c r="B109" s="179"/>
      <c r="D109" s="164" t="s">
        <v>200</v>
      </c>
      <c r="E109" s="180" t="s">
        <v>3</v>
      </c>
      <c r="F109" s="181" t="s">
        <v>203</v>
      </c>
      <c r="H109" s="182">
        <v>1</v>
      </c>
      <c r="I109" s="183"/>
      <c r="L109" s="179"/>
      <c r="M109" s="184"/>
      <c r="N109" s="185"/>
      <c r="O109" s="185"/>
      <c r="P109" s="185"/>
      <c r="Q109" s="185"/>
      <c r="R109" s="185"/>
      <c r="S109" s="185"/>
      <c r="T109" s="186"/>
      <c r="AT109" s="180" t="s">
        <v>200</v>
      </c>
      <c r="AU109" s="180" t="s">
        <v>85</v>
      </c>
      <c r="AV109" s="15" t="s">
        <v>196</v>
      </c>
      <c r="AW109" s="15" t="s">
        <v>37</v>
      </c>
      <c r="AX109" s="15" t="s">
        <v>83</v>
      </c>
      <c r="AY109" s="180" t="s">
        <v>189</v>
      </c>
    </row>
    <row r="110" spans="1:65" s="2" customFormat="1" ht="16.5" customHeight="1">
      <c r="A110" s="34"/>
      <c r="B110" s="144"/>
      <c r="C110" s="145" t="s">
        <v>196</v>
      </c>
      <c r="D110" s="145" t="s">
        <v>191</v>
      </c>
      <c r="E110" s="146" t="s">
        <v>2353</v>
      </c>
      <c r="F110" s="147" t="s">
        <v>2354</v>
      </c>
      <c r="G110" s="148" t="s">
        <v>790</v>
      </c>
      <c r="H110" s="149">
        <v>1</v>
      </c>
      <c r="I110" s="150"/>
      <c r="J110" s="151">
        <f>ROUND(I110*H110,2)</f>
        <v>0</v>
      </c>
      <c r="K110" s="147" t="s">
        <v>195</v>
      </c>
      <c r="L110" s="35"/>
      <c r="M110" s="152" t="s">
        <v>3</v>
      </c>
      <c r="N110" s="153" t="s">
        <v>47</v>
      </c>
      <c r="O110" s="55"/>
      <c r="P110" s="154">
        <f>O110*H110</f>
        <v>0</v>
      </c>
      <c r="Q110" s="154">
        <v>0</v>
      </c>
      <c r="R110" s="154">
        <f>Q110*H110</f>
        <v>0</v>
      </c>
      <c r="S110" s="154">
        <v>0</v>
      </c>
      <c r="T110" s="155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56" t="s">
        <v>2341</v>
      </c>
      <c r="AT110" s="156" t="s">
        <v>191</v>
      </c>
      <c r="AU110" s="156" t="s">
        <v>85</v>
      </c>
      <c r="AY110" s="19" t="s">
        <v>189</v>
      </c>
      <c r="BE110" s="157">
        <f>IF(N110="základní",J110,0)</f>
        <v>0</v>
      </c>
      <c r="BF110" s="157">
        <f>IF(N110="snížená",J110,0)</f>
        <v>0</v>
      </c>
      <c r="BG110" s="157">
        <f>IF(N110="zákl. přenesená",J110,0)</f>
        <v>0</v>
      </c>
      <c r="BH110" s="157">
        <f>IF(N110="sníž. přenesená",J110,0)</f>
        <v>0</v>
      </c>
      <c r="BI110" s="157">
        <f>IF(N110="nulová",J110,0)</f>
        <v>0</v>
      </c>
      <c r="BJ110" s="19" t="s">
        <v>83</v>
      </c>
      <c r="BK110" s="157">
        <f>ROUND(I110*H110,2)</f>
        <v>0</v>
      </c>
      <c r="BL110" s="19" t="s">
        <v>2341</v>
      </c>
      <c r="BM110" s="156" t="s">
        <v>2355</v>
      </c>
    </row>
    <row r="111" spans="1:65" s="2" customFormat="1" ht="11.25">
      <c r="A111" s="34"/>
      <c r="B111" s="35"/>
      <c r="C111" s="34"/>
      <c r="D111" s="158" t="s">
        <v>198</v>
      </c>
      <c r="E111" s="34"/>
      <c r="F111" s="159" t="s">
        <v>2356</v>
      </c>
      <c r="G111" s="34"/>
      <c r="H111" s="34"/>
      <c r="I111" s="160"/>
      <c r="J111" s="34"/>
      <c r="K111" s="34"/>
      <c r="L111" s="35"/>
      <c r="M111" s="161"/>
      <c r="N111" s="162"/>
      <c r="O111" s="55"/>
      <c r="P111" s="55"/>
      <c r="Q111" s="55"/>
      <c r="R111" s="55"/>
      <c r="S111" s="55"/>
      <c r="T111" s="56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9" t="s">
        <v>198</v>
      </c>
      <c r="AU111" s="19" t="s">
        <v>85</v>
      </c>
    </row>
    <row r="112" spans="1:65" s="13" customFormat="1" ht="11.25">
      <c r="B112" s="163"/>
      <c r="D112" s="164" t="s">
        <v>200</v>
      </c>
      <c r="E112" s="165" t="s">
        <v>3</v>
      </c>
      <c r="F112" s="166" t="s">
        <v>2357</v>
      </c>
      <c r="H112" s="165" t="s">
        <v>3</v>
      </c>
      <c r="I112" s="167"/>
      <c r="L112" s="163"/>
      <c r="M112" s="168"/>
      <c r="N112" s="169"/>
      <c r="O112" s="169"/>
      <c r="P112" s="169"/>
      <c r="Q112" s="169"/>
      <c r="R112" s="169"/>
      <c r="S112" s="169"/>
      <c r="T112" s="170"/>
      <c r="AT112" s="165" t="s">
        <v>200</v>
      </c>
      <c r="AU112" s="165" t="s">
        <v>85</v>
      </c>
      <c r="AV112" s="13" t="s">
        <v>83</v>
      </c>
      <c r="AW112" s="13" t="s">
        <v>37</v>
      </c>
      <c r="AX112" s="13" t="s">
        <v>76</v>
      </c>
      <c r="AY112" s="165" t="s">
        <v>189</v>
      </c>
    </row>
    <row r="113" spans="1:65" s="14" customFormat="1" ht="11.25">
      <c r="B113" s="171"/>
      <c r="D113" s="164" t="s">
        <v>200</v>
      </c>
      <c r="E113" s="172" t="s">
        <v>3</v>
      </c>
      <c r="F113" s="173" t="s">
        <v>83</v>
      </c>
      <c r="H113" s="174">
        <v>1</v>
      </c>
      <c r="I113" s="175"/>
      <c r="L113" s="171"/>
      <c r="M113" s="176"/>
      <c r="N113" s="177"/>
      <c r="O113" s="177"/>
      <c r="P113" s="177"/>
      <c r="Q113" s="177"/>
      <c r="R113" s="177"/>
      <c r="S113" s="177"/>
      <c r="T113" s="178"/>
      <c r="AT113" s="172" t="s">
        <v>200</v>
      </c>
      <c r="AU113" s="172" t="s">
        <v>85</v>
      </c>
      <c r="AV113" s="14" t="s">
        <v>85</v>
      </c>
      <c r="AW113" s="14" t="s">
        <v>37</v>
      </c>
      <c r="AX113" s="14" t="s">
        <v>76</v>
      </c>
      <c r="AY113" s="172" t="s">
        <v>189</v>
      </c>
    </row>
    <row r="114" spans="1:65" s="15" customFormat="1" ht="11.25">
      <c r="B114" s="179"/>
      <c r="D114" s="164" t="s">
        <v>200</v>
      </c>
      <c r="E114" s="180" t="s">
        <v>3</v>
      </c>
      <c r="F114" s="181" t="s">
        <v>203</v>
      </c>
      <c r="H114" s="182">
        <v>1</v>
      </c>
      <c r="I114" s="183"/>
      <c r="L114" s="179"/>
      <c r="M114" s="184"/>
      <c r="N114" s="185"/>
      <c r="O114" s="185"/>
      <c r="P114" s="185"/>
      <c r="Q114" s="185"/>
      <c r="R114" s="185"/>
      <c r="S114" s="185"/>
      <c r="T114" s="186"/>
      <c r="AT114" s="180" t="s">
        <v>200</v>
      </c>
      <c r="AU114" s="180" t="s">
        <v>85</v>
      </c>
      <c r="AV114" s="15" t="s">
        <v>196</v>
      </c>
      <c r="AW114" s="15" t="s">
        <v>37</v>
      </c>
      <c r="AX114" s="15" t="s">
        <v>83</v>
      </c>
      <c r="AY114" s="180" t="s">
        <v>189</v>
      </c>
    </row>
    <row r="115" spans="1:65" s="2" customFormat="1" ht="24.2" customHeight="1">
      <c r="A115" s="34"/>
      <c r="B115" s="144"/>
      <c r="C115" s="145" t="s">
        <v>226</v>
      </c>
      <c r="D115" s="145" t="s">
        <v>191</v>
      </c>
      <c r="E115" s="146" t="s">
        <v>1531</v>
      </c>
      <c r="F115" s="147" t="s">
        <v>2358</v>
      </c>
      <c r="G115" s="148" t="s">
        <v>473</v>
      </c>
      <c r="H115" s="149">
        <v>1</v>
      </c>
      <c r="I115" s="150"/>
      <c r="J115" s="151">
        <f>ROUND(I115*H115,2)</f>
        <v>0</v>
      </c>
      <c r="K115" s="147" t="s">
        <v>195</v>
      </c>
      <c r="L115" s="35"/>
      <c r="M115" s="152" t="s">
        <v>3</v>
      </c>
      <c r="N115" s="153" t="s">
        <v>47</v>
      </c>
      <c r="O115" s="55"/>
      <c r="P115" s="154">
        <f>O115*H115</f>
        <v>0</v>
      </c>
      <c r="Q115" s="154">
        <v>0</v>
      </c>
      <c r="R115" s="154">
        <f>Q115*H115</f>
        <v>0</v>
      </c>
      <c r="S115" s="154">
        <v>0</v>
      </c>
      <c r="T115" s="155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56" t="s">
        <v>2341</v>
      </c>
      <c r="AT115" s="156" t="s">
        <v>191</v>
      </c>
      <c r="AU115" s="156" t="s">
        <v>85</v>
      </c>
      <c r="AY115" s="19" t="s">
        <v>189</v>
      </c>
      <c r="BE115" s="157">
        <f>IF(N115="základní",J115,0)</f>
        <v>0</v>
      </c>
      <c r="BF115" s="157">
        <f>IF(N115="snížená",J115,0)</f>
        <v>0</v>
      </c>
      <c r="BG115" s="157">
        <f>IF(N115="zákl. přenesená",J115,0)</f>
        <v>0</v>
      </c>
      <c r="BH115" s="157">
        <f>IF(N115="sníž. přenesená",J115,0)</f>
        <v>0</v>
      </c>
      <c r="BI115" s="157">
        <f>IF(N115="nulová",J115,0)</f>
        <v>0</v>
      </c>
      <c r="BJ115" s="19" t="s">
        <v>83</v>
      </c>
      <c r="BK115" s="157">
        <f>ROUND(I115*H115,2)</f>
        <v>0</v>
      </c>
      <c r="BL115" s="19" t="s">
        <v>2341</v>
      </c>
      <c r="BM115" s="156" t="s">
        <v>2359</v>
      </c>
    </row>
    <row r="116" spans="1:65" s="2" customFormat="1" ht="11.25">
      <c r="A116" s="34"/>
      <c r="B116" s="35"/>
      <c r="C116" s="34"/>
      <c r="D116" s="158" t="s">
        <v>198</v>
      </c>
      <c r="E116" s="34"/>
      <c r="F116" s="159" t="s">
        <v>1534</v>
      </c>
      <c r="G116" s="34"/>
      <c r="H116" s="34"/>
      <c r="I116" s="160"/>
      <c r="J116" s="34"/>
      <c r="K116" s="34"/>
      <c r="L116" s="35"/>
      <c r="M116" s="161"/>
      <c r="N116" s="162"/>
      <c r="O116" s="55"/>
      <c r="P116" s="55"/>
      <c r="Q116" s="55"/>
      <c r="R116" s="55"/>
      <c r="S116" s="55"/>
      <c r="T116" s="56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198</v>
      </c>
      <c r="AU116" s="19" t="s">
        <v>85</v>
      </c>
    </row>
    <row r="117" spans="1:65" s="13" customFormat="1" ht="11.25">
      <c r="B117" s="163"/>
      <c r="D117" s="164" t="s">
        <v>200</v>
      </c>
      <c r="E117" s="165" t="s">
        <v>3</v>
      </c>
      <c r="F117" s="166" t="s">
        <v>2360</v>
      </c>
      <c r="H117" s="165" t="s">
        <v>3</v>
      </c>
      <c r="I117" s="167"/>
      <c r="L117" s="163"/>
      <c r="M117" s="168"/>
      <c r="N117" s="169"/>
      <c r="O117" s="169"/>
      <c r="P117" s="169"/>
      <c r="Q117" s="169"/>
      <c r="R117" s="169"/>
      <c r="S117" s="169"/>
      <c r="T117" s="170"/>
      <c r="AT117" s="165" t="s">
        <v>200</v>
      </c>
      <c r="AU117" s="165" t="s">
        <v>85</v>
      </c>
      <c r="AV117" s="13" t="s">
        <v>83</v>
      </c>
      <c r="AW117" s="13" t="s">
        <v>37</v>
      </c>
      <c r="AX117" s="13" t="s">
        <v>76</v>
      </c>
      <c r="AY117" s="165" t="s">
        <v>189</v>
      </c>
    </row>
    <row r="118" spans="1:65" s="14" customFormat="1" ht="11.25">
      <c r="B118" s="171"/>
      <c r="D118" s="164" t="s">
        <v>200</v>
      </c>
      <c r="E118" s="172" t="s">
        <v>3</v>
      </c>
      <c r="F118" s="173" t="s">
        <v>83</v>
      </c>
      <c r="H118" s="174">
        <v>1</v>
      </c>
      <c r="I118" s="175"/>
      <c r="L118" s="171"/>
      <c r="M118" s="176"/>
      <c r="N118" s="177"/>
      <c r="O118" s="177"/>
      <c r="P118" s="177"/>
      <c r="Q118" s="177"/>
      <c r="R118" s="177"/>
      <c r="S118" s="177"/>
      <c r="T118" s="178"/>
      <c r="AT118" s="172" t="s">
        <v>200</v>
      </c>
      <c r="AU118" s="172" t="s">
        <v>85</v>
      </c>
      <c r="AV118" s="14" t="s">
        <v>85</v>
      </c>
      <c r="AW118" s="14" t="s">
        <v>37</v>
      </c>
      <c r="AX118" s="14" t="s">
        <v>76</v>
      </c>
      <c r="AY118" s="172" t="s">
        <v>189</v>
      </c>
    </row>
    <row r="119" spans="1:65" s="15" customFormat="1" ht="11.25">
      <c r="B119" s="179"/>
      <c r="D119" s="164" t="s">
        <v>200</v>
      </c>
      <c r="E119" s="180" t="s">
        <v>3</v>
      </c>
      <c r="F119" s="181" t="s">
        <v>203</v>
      </c>
      <c r="H119" s="182">
        <v>1</v>
      </c>
      <c r="I119" s="183"/>
      <c r="L119" s="179"/>
      <c r="M119" s="184"/>
      <c r="N119" s="185"/>
      <c r="O119" s="185"/>
      <c r="P119" s="185"/>
      <c r="Q119" s="185"/>
      <c r="R119" s="185"/>
      <c r="S119" s="185"/>
      <c r="T119" s="186"/>
      <c r="AT119" s="180" t="s">
        <v>200</v>
      </c>
      <c r="AU119" s="180" t="s">
        <v>85</v>
      </c>
      <c r="AV119" s="15" t="s">
        <v>196</v>
      </c>
      <c r="AW119" s="15" t="s">
        <v>37</v>
      </c>
      <c r="AX119" s="15" t="s">
        <v>83</v>
      </c>
      <c r="AY119" s="180" t="s">
        <v>189</v>
      </c>
    </row>
    <row r="120" spans="1:65" s="2" customFormat="1" ht="24.2" customHeight="1">
      <c r="A120" s="34"/>
      <c r="B120" s="144"/>
      <c r="C120" s="145" t="s">
        <v>234</v>
      </c>
      <c r="D120" s="145" t="s">
        <v>191</v>
      </c>
      <c r="E120" s="146" t="s">
        <v>1535</v>
      </c>
      <c r="F120" s="147" t="s">
        <v>2361</v>
      </c>
      <c r="G120" s="148" t="s">
        <v>473</v>
      </c>
      <c r="H120" s="149">
        <v>1</v>
      </c>
      <c r="I120" s="150"/>
      <c r="J120" s="151">
        <f>ROUND(I120*H120,2)</f>
        <v>0</v>
      </c>
      <c r="K120" s="147" t="s">
        <v>195</v>
      </c>
      <c r="L120" s="35"/>
      <c r="M120" s="152" t="s">
        <v>3</v>
      </c>
      <c r="N120" s="153" t="s">
        <v>47</v>
      </c>
      <c r="O120" s="55"/>
      <c r="P120" s="154">
        <f>O120*H120</f>
        <v>0</v>
      </c>
      <c r="Q120" s="154">
        <v>0</v>
      </c>
      <c r="R120" s="154">
        <f>Q120*H120</f>
        <v>0</v>
      </c>
      <c r="S120" s="154">
        <v>0</v>
      </c>
      <c r="T120" s="155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56" t="s">
        <v>2341</v>
      </c>
      <c r="AT120" s="156" t="s">
        <v>191</v>
      </c>
      <c r="AU120" s="156" t="s">
        <v>85</v>
      </c>
      <c r="AY120" s="19" t="s">
        <v>189</v>
      </c>
      <c r="BE120" s="157">
        <f>IF(N120="základní",J120,0)</f>
        <v>0</v>
      </c>
      <c r="BF120" s="157">
        <f>IF(N120="snížená",J120,0)</f>
        <v>0</v>
      </c>
      <c r="BG120" s="157">
        <f>IF(N120="zákl. přenesená",J120,0)</f>
        <v>0</v>
      </c>
      <c r="BH120" s="157">
        <f>IF(N120="sníž. přenesená",J120,0)</f>
        <v>0</v>
      </c>
      <c r="BI120" s="157">
        <f>IF(N120="nulová",J120,0)</f>
        <v>0</v>
      </c>
      <c r="BJ120" s="19" t="s">
        <v>83</v>
      </c>
      <c r="BK120" s="157">
        <f>ROUND(I120*H120,2)</f>
        <v>0</v>
      </c>
      <c r="BL120" s="19" t="s">
        <v>2341</v>
      </c>
      <c r="BM120" s="156" t="s">
        <v>2362</v>
      </c>
    </row>
    <row r="121" spans="1:65" s="2" customFormat="1" ht="11.25">
      <c r="A121" s="34"/>
      <c r="B121" s="35"/>
      <c r="C121" s="34"/>
      <c r="D121" s="158" t="s">
        <v>198</v>
      </c>
      <c r="E121" s="34"/>
      <c r="F121" s="159" t="s">
        <v>1538</v>
      </c>
      <c r="G121" s="34"/>
      <c r="H121" s="34"/>
      <c r="I121" s="160"/>
      <c r="J121" s="34"/>
      <c r="K121" s="34"/>
      <c r="L121" s="35"/>
      <c r="M121" s="161"/>
      <c r="N121" s="162"/>
      <c r="O121" s="55"/>
      <c r="P121" s="55"/>
      <c r="Q121" s="55"/>
      <c r="R121" s="55"/>
      <c r="S121" s="55"/>
      <c r="T121" s="56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9" t="s">
        <v>198</v>
      </c>
      <c r="AU121" s="19" t="s">
        <v>85</v>
      </c>
    </row>
    <row r="122" spans="1:65" s="13" customFormat="1" ht="11.25">
      <c r="B122" s="163"/>
      <c r="D122" s="164" t="s">
        <v>200</v>
      </c>
      <c r="E122" s="165" t="s">
        <v>3</v>
      </c>
      <c r="F122" s="166" t="s">
        <v>2363</v>
      </c>
      <c r="H122" s="165" t="s">
        <v>3</v>
      </c>
      <c r="I122" s="167"/>
      <c r="L122" s="163"/>
      <c r="M122" s="168"/>
      <c r="N122" s="169"/>
      <c r="O122" s="169"/>
      <c r="P122" s="169"/>
      <c r="Q122" s="169"/>
      <c r="R122" s="169"/>
      <c r="S122" s="169"/>
      <c r="T122" s="170"/>
      <c r="AT122" s="165" t="s">
        <v>200</v>
      </c>
      <c r="AU122" s="165" t="s">
        <v>85</v>
      </c>
      <c r="AV122" s="13" t="s">
        <v>83</v>
      </c>
      <c r="AW122" s="13" t="s">
        <v>37</v>
      </c>
      <c r="AX122" s="13" t="s">
        <v>76</v>
      </c>
      <c r="AY122" s="165" t="s">
        <v>189</v>
      </c>
    </row>
    <row r="123" spans="1:65" s="14" customFormat="1" ht="11.25">
      <c r="B123" s="171"/>
      <c r="D123" s="164" t="s">
        <v>200</v>
      </c>
      <c r="E123" s="172" t="s">
        <v>3</v>
      </c>
      <c r="F123" s="173" t="s">
        <v>83</v>
      </c>
      <c r="H123" s="174">
        <v>1</v>
      </c>
      <c r="I123" s="175"/>
      <c r="L123" s="171"/>
      <c r="M123" s="176"/>
      <c r="N123" s="177"/>
      <c r="O123" s="177"/>
      <c r="P123" s="177"/>
      <c r="Q123" s="177"/>
      <c r="R123" s="177"/>
      <c r="S123" s="177"/>
      <c r="T123" s="178"/>
      <c r="AT123" s="172" t="s">
        <v>200</v>
      </c>
      <c r="AU123" s="172" t="s">
        <v>85</v>
      </c>
      <c r="AV123" s="14" t="s">
        <v>85</v>
      </c>
      <c r="AW123" s="14" t="s">
        <v>37</v>
      </c>
      <c r="AX123" s="14" t="s">
        <v>76</v>
      </c>
      <c r="AY123" s="172" t="s">
        <v>189</v>
      </c>
    </row>
    <row r="124" spans="1:65" s="15" customFormat="1" ht="11.25">
      <c r="B124" s="179"/>
      <c r="D124" s="164" t="s">
        <v>200</v>
      </c>
      <c r="E124" s="180" t="s">
        <v>3</v>
      </c>
      <c r="F124" s="181" t="s">
        <v>203</v>
      </c>
      <c r="H124" s="182">
        <v>1</v>
      </c>
      <c r="I124" s="183"/>
      <c r="L124" s="179"/>
      <c r="M124" s="184"/>
      <c r="N124" s="185"/>
      <c r="O124" s="185"/>
      <c r="P124" s="185"/>
      <c r="Q124" s="185"/>
      <c r="R124" s="185"/>
      <c r="S124" s="185"/>
      <c r="T124" s="186"/>
      <c r="AT124" s="180" t="s">
        <v>200</v>
      </c>
      <c r="AU124" s="180" t="s">
        <v>85</v>
      </c>
      <c r="AV124" s="15" t="s">
        <v>196</v>
      </c>
      <c r="AW124" s="15" t="s">
        <v>37</v>
      </c>
      <c r="AX124" s="15" t="s">
        <v>83</v>
      </c>
      <c r="AY124" s="180" t="s">
        <v>189</v>
      </c>
    </row>
    <row r="125" spans="1:65" s="2" customFormat="1" ht="16.5" customHeight="1">
      <c r="A125" s="34"/>
      <c r="B125" s="144"/>
      <c r="C125" s="145" t="s">
        <v>245</v>
      </c>
      <c r="D125" s="145" t="s">
        <v>191</v>
      </c>
      <c r="E125" s="146" t="s">
        <v>1539</v>
      </c>
      <c r="F125" s="147" t="s">
        <v>2364</v>
      </c>
      <c r="G125" s="148" t="s">
        <v>790</v>
      </c>
      <c r="H125" s="149">
        <v>1</v>
      </c>
      <c r="I125" s="150"/>
      <c r="J125" s="151">
        <f>ROUND(I125*H125,2)</f>
        <v>0</v>
      </c>
      <c r="K125" s="147" t="s">
        <v>195</v>
      </c>
      <c r="L125" s="35"/>
      <c r="M125" s="152" t="s">
        <v>3</v>
      </c>
      <c r="N125" s="153" t="s">
        <v>47</v>
      </c>
      <c r="O125" s="55"/>
      <c r="P125" s="154">
        <f>O125*H125</f>
        <v>0</v>
      </c>
      <c r="Q125" s="154">
        <v>0</v>
      </c>
      <c r="R125" s="154">
        <f>Q125*H125</f>
        <v>0</v>
      </c>
      <c r="S125" s="154">
        <v>0</v>
      </c>
      <c r="T125" s="15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56" t="s">
        <v>2341</v>
      </c>
      <c r="AT125" s="156" t="s">
        <v>191</v>
      </c>
      <c r="AU125" s="156" t="s">
        <v>85</v>
      </c>
      <c r="AY125" s="19" t="s">
        <v>189</v>
      </c>
      <c r="BE125" s="157">
        <f>IF(N125="základní",J125,0)</f>
        <v>0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9" t="s">
        <v>83</v>
      </c>
      <c r="BK125" s="157">
        <f>ROUND(I125*H125,2)</f>
        <v>0</v>
      </c>
      <c r="BL125" s="19" t="s">
        <v>2341</v>
      </c>
      <c r="BM125" s="156" t="s">
        <v>2365</v>
      </c>
    </row>
    <row r="126" spans="1:65" s="2" customFormat="1" ht="11.25">
      <c r="A126" s="34"/>
      <c r="B126" s="35"/>
      <c r="C126" s="34"/>
      <c r="D126" s="158" t="s">
        <v>198</v>
      </c>
      <c r="E126" s="34"/>
      <c r="F126" s="159" t="s">
        <v>1542</v>
      </c>
      <c r="G126" s="34"/>
      <c r="H126" s="34"/>
      <c r="I126" s="160"/>
      <c r="J126" s="34"/>
      <c r="K126" s="34"/>
      <c r="L126" s="35"/>
      <c r="M126" s="161"/>
      <c r="N126" s="162"/>
      <c r="O126" s="55"/>
      <c r="P126" s="55"/>
      <c r="Q126" s="55"/>
      <c r="R126" s="55"/>
      <c r="S126" s="55"/>
      <c r="T126" s="5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9" t="s">
        <v>198</v>
      </c>
      <c r="AU126" s="19" t="s">
        <v>85</v>
      </c>
    </row>
    <row r="127" spans="1:65" s="13" customFormat="1" ht="11.25">
      <c r="B127" s="163"/>
      <c r="D127" s="164" t="s">
        <v>200</v>
      </c>
      <c r="E127" s="165" t="s">
        <v>3</v>
      </c>
      <c r="F127" s="166" t="s">
        <v>2366</v>
      </c>
      <c r="H127" s="165" t="s">
        <v>3</v>
      </c>
      <c r="I127" s="167"/>
      <c r="L127" s="163"/>
      <c r="M127" s="168"/>
      <c r="N127" s="169"/>
      <c r="O127" s="169"/>
      <c r="P127" s="169"/>
      <c r="Q127" s="169"/>
      <c r="R127" s="169"/>
      <c r="S127" s="169"/>
      <c r="T127" s="170"/>
      <c r="AT127" s="165" t="s">
        <v>200</v>
      </c>
      <c r="AU127" s="165" t="s">
        <v>85</v>
      </c>
      <c r="AV127" s="13" t="s">
        <v>83</v>
      </c>
      <c r="AW127" s="13" t="s">
        <v>37</v>
      </c>
      <c r="AX127" s="13" t="s">
        <v>76</v>
      </c>
      <c r="AY127" s="165" t="s">
        <v>189</v>
      </c>
    </row>
    <row r="128" spans="1:65" s="14" customFormat="1" ht="11.25">
      <c r="B128" s="171"/>
      <c r="D128" s="164" t="s">
        <v>200</v>
      </c>
      <c r="E128" s="172" t="s">
        <v>3</v>
      </c>
      <c r="F128" s="173" t="s">
        <v>83</v>
      </c>
      <c r="H128" s="174">
        <v>1</v>
      </c>
      <c r="I128" s="175"/>
      <c r="L128" s="171"/>
      <c r="M128" s="176"/>
      <c r="N128" s="177"/>
      <c r="O128" s="177"/>
      <c r="P128" s="177"/>
      <c r="Q128" s="177"/>
      <c r="R128" s="177"/>
      <c r="S128" s="177"/>
      <c r="T128" s="178"/>
      <c r="AT128" s="172" t="s">
        <v>200</v>
      </c>
      <c r="AU128" s="172" t="s">
        <v>85</v>
      </c>
      <c r="AV128" s="14" t="s">
        <v>85</v>
      </c>
      <c r="AW128" s="14" t="s">
        <v>37</v>
      </c>
      <c r="AX128" s="14" t="s">
        <v>76</v>
      </c>
      <c r="AY128" s="172" t="s">
        <v>189</v>
      </c>
    </row>
    <row r="129" spans="1:65" s="15" customFormat="1" ht="11.25">
      <c r="B129" s="179"/>
      <c r="D129" s="164" t="s">
        <v>200</v>
      </c>
      <c r="E129" s="180" t="s">
        <v>3</v>
      </c>
      <c r="F129" s="181" t="s">
        <v>203</v>
      </c>
      <c r="H129" s="182">
        <v>1</v>
      </c>
      <c r="I129" s="183"/>
      <c r="L129" s="179"/>
      <c r="M129" s="184"/>
      <c r="N129" s="185"/>
      <c r="O129" s="185"/>
      <c r="P129" s="185"/>
      <c r="Q129" s="185"/>
      <c r="R129" s="185"/>
      <c r="S129" s="185"/>
      <c r="T129" s="186"/>
      <c r="AT129" s="180" t="s">
        <v>200</v>
      </c>
      <c r="AU129" s="180" t="s">
        <v>85</v>
      </c>
      <c r="AV129" s="15" t="s">
        <v>196</v>
      </c>
      <c r="AW129" s="15" t="s">
        <v>37</v>
      </c>
      <c r="AX129" s="15" t="s">
        <v>83</v>
      </c>
      <c r="AY129" s="180" t="s">
        <v>189</v>
      </c>
    </row>
    <row r="130" spans="1:65" s="12" customFormat="1" ht="22.9" customHeight="1">
      <c r="B130" s="131"/>
      <c r="D130" s="132" t="s">
        <v>75</v>
      </c>
      <c r="E130" s="142" t="s">
        <v>2367</v>
      </c>
      <c r="F130" s="142" t="s">
        <v>1988</v>
      </c>
      <c r="I130" s="134"/>
      <c r="J130" s="143">
        <f>BK130</f>
        <v>0</v>
      </c>
      <c r="L130" s="131"/>
      <c r="M130" s="136"/>
      <c r="N130" s="137"/>
      <c r="O130" s="137"/>
      <c r="P130" s="138">
        <f>SUM(P131:P135)</f>
        <v>0</v>
      </c>
      <c r="Q130" s="137"/>
      <c r="R130" s="138">
        <f>SUM(R131:R135)</f>
        <v>0</v>
      </c>
      <c r="S130" s="137"/>
      <c r="T130" s="139">
        <f>SUM(T131:T135)</f>
        <v>0</v>
      </c>
      <c r="AR130" s="132" t="s">
        <v>226</v>
      </c>
      <c r="AT130" s="140" t="s">
        <v>75</v>
      </c>
      <c r="AU130" s="140" t="s">
        <v>83</v>
      </c>
      <c r="AY130" s="132" t="s">
        <v>189</v>
      </c>
      <c r="BK130" s="141">
        <f>SUM(BK131:BK135)</f>
        <v>0</v>
      </c>
    </row>
    <row r="131" spans="1:65" s="2" customFormat="1" ht="16.5" customHeight="1">
      <c r="A131" s="34"/>
      <c r="B131" s="144"/>
      <c r="C131" s="145" t="s">
        <v>239</v>
      </c>
      <c r="D131" s="145" t="s">
        <v>191</v>
      </c>
      <c r="E131" s="146" t="s">
        <v>2368</v>
      </c>
      <c r="F131" s="147" t="s">
        <v>2369</v>
      </c>
      <c r="G131" s="148" t="s">
        <v>790</v>
      </c>
      <c r="H131" s="149">
        <v>1</v>
      </c>
      <c r="I131" s="150"/>
      <c r="J131" s="151">
        <f>ROUND(I131*H131,2)</f>
        <v>0</v>
      </c>
      <c r="K131" s="147" t="s">
        <v>195</v>
      </c>
      <c r="L131" s="35"/>
      <c r="M131" s="152" t="s">
        <v>3</v>
      </c>
      <c r="N131" s="153" t="s">
        <v>47</v>
      </c>
      <c r="O131" s="55"/>
      <c r="P131" s="154">
        <f>O131*H131</f>
        <v>0</v>
      </c>
      <c r="Q131" s="154">
        <v>0</v>
      </c>
      <c r="R131" s="154">
        <f>Q131*H131</f>
        <v>0</v>
      </c>
      <c r="S131" s="154">
        <v>0</v>
      </c>
      <c r="T131" s="15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56" t="s">
        <v>2341</v>
      </c>
      <c r="AT131" s="156" t="s">
        <v>191</v>
      </c>
      <c r="AU131" s="156" t="s">
        <v>85</v>
      </c>
      <c r="AY131" s="19" t="s">
        <v>189</v>
      </c>
      <c r="BE131" s="157">
        <f>IF(N131="základní",J131,0)</f>
        <v>0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9" t="s">
        <v>83</v>
      </c>
      <c r="BK131" s="157">
        <f>ROUND(I131*H131,2)</f>
        <v>0</v>
      </c>
      <c r="BL131" s="19" t="s">
        <v>2341</v>
      </c>
      <c r="BM131" s="156" t="s">
        <v>2370</v>
      </c>
    </row>
    <row r="132" spans="1:65" s="2" customFormat="1" ht="11.25">
      <c r="A132" s="34"/>
      <c r="B132" s="35"/>
      <c r="C132" s="34"/>
      <c r="D132" s="158" t="s">
        <v>198</v>
      </c>
      <c r="E132" s="34"/>
      <c r="F132" s="159" t="s">
        <v>2371</v>
      </c>
      <c r="G132" s="34"/>
      <c r="H132" s="34"/>
      <c r="I132" s="160"/>
      <c r="J132" s="34"/>
      <c r="K132" s="34"/>
      <c r="L132" s="35"/>
      <c r="M132" s="161"/>
      <c r="N132" s="162"/>
      <c r="O132" s="55"/>
      <c r="P132" s="55"/>
      <c r="Q132" s="55"/>
      <c r="R132" s="55"/>
      <c r="S132" s="55"/>
      <c r="T132" s="56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9" t="s">
        <v>198</v>
      </c>
      <c r="AU132" s="19" t="s">
        <v>85</v>
      </c>
    </row>
    <row r="133" spans="1:65" s="13" customFormat="1" ht="22.5">
      <c r="B133" s="163"/>
      <c r="D133" s="164" t="s">
        <v>200</v>
      </c>
      <c r="E133" s="165" t="s">
        <v>3</v>
      </c>
      <c r="F133" s="166" t="s">
        <v>2372</v>
      </c>
      <c r="H133" s="165" t="s">
        <v>3</v>
      </c>
      <c r="I133" s="167"/>
      <c r="L133" s="163"/>
      <c r="M133" s="168"/>
      <c r="N133" s="169"/>
      <c r="O133" s="169"/>
      <c r="P133" s="169"/>
      <c r="Q133" s="169"/>
      <c r="R133" s="169"/>
      <c r="S133" s="169"/>
      <c r="T133" s="170"/>
      <c r="AT133" s="165" t="s">
        <v>200</v>
      </c>
      <c r="AU133" s="165" t="s">
        <v>85</v>
      </c>
      <c r="AV133" s="13" t="s">
        <v>83</v>
      </c>
      <c r="AW133" s="13" t="s">
        <v>37</v>
      </c>
      <c r="AX133" s="13" t="s">
        <v>76</v>
      </c>
      <c r="AY133" s="165" t="s">
        <v>189</v>
      </c>
    </row>
    <row r="134" spans="1:65" s="14" customFormat="1" ht="11.25">
      <c r="B134" s="171"/>
      <c r="D134" s="164" t="s">
        <v>200</v>
      </c>
      <c r="E134" s="172" t="s">
        <v>3</v>
      </c>
      <c r="F134" s="173" t="s">
        <v>83</v>
      </c>
      <c r="H134" s="174">
        <v>1</v>
      </c>
      <c r="I134" s="175"/>
      <c r="L134" s="171"/>
      <c r="M134" s="176"/>
      <c r="N134" s="177"/>
      <c r="O134" s="177"/>
      <c r="P134" s="177"/>
      <c r="Q134" s="177"/>
      <c r="R134" s="177"/>
      <c r="S134" s="177"/>
      <c r="T134" s="178"/>
      <c r="AT134" s="172" t="s">
        <v>200</v>
      </c>
      <c r="AU134" s="172" t="s">
        <v>85</v>
      </c>
      <c r="AV134" s="14" t="s">
        <v>85</v>
      </c>
      <c r="AW134" s="14" t="s">
        <v>37</v>
      </c>
      <c r="AX134" s="14" t="s">
        <v>76</v>
      </c>
      <c r="AY134" s="172" t="s">
        <v>189</v>
      </c>
    </row>
    <row r="135" spans="1:65" s="15" customFormat="1" ht="11.25">
      <c r="B135" s="179"/>
      <c r="D135" s="164" t="s">
        <v>200</v>
      </c>
      <c r="E135" s="180" t="s">
        <v>3</v>
      </c>
      <c r="F135" s="181" t="s">
        <v>203</v>
      </c>
      <c r="H135" s="182">
        <v>1</v>
      </c>
      <c r="I135" s="183"/>
      <c r="L135" s="179"/>
      <c r="M135" s="184"/>
      <c r="N135" s="185"/>
      <c r="O135" s="185"/>
      <c r="P135" s="185"/>
      <c r="Q135" s="185"/>
      <c r="R135" s="185"/>
      <c r="S135" s="185"/>
      <c r="T135" s="186"/>
      <c r="AT135" s="180" t="s">
        <v>200</v>
      </c>
      <c r="AU135" s="180" t="s">
        <v>85</v>
      </c>
      <c r="AV135" s="15" t="s">
        <v>196</v>
      </c>
      <c r="AW135" s="15" t="s">
        <v>37</v>
      </c>
      <c r="AX135" s="15" t="s">
        <v>83</v>
      </c>
      <c r="AY135" s="180" t="s">
        <v>189</v>
      </c>
    </row>
    <row r="136" spans="1:65" s="12" customFormat="1" ht="22.9" customHeight="1">
      <c r="B136" s="131"/>
      <c r="D136" s="132" t="s">
        <v>75</v>
      </c>
      <c r="E136" s="142" t="s">
        <v>1543</v>
      </c>
      <c r="F136" s="142" t="s">
        <v>1544</v>
      </c>
      <c r="I136" s="134"/>
      <c r="J136" s="143">
        <f>BK136</f>
        <v>0</v>
      </c>
      <c r="L136" s="131"/>
      <c r="M136" s="136"/>
      <c r="N136" s="137"/>
      <c r="O136" s="137"/>
      <c r="P136" s="138">
        <f>SUM(P137:P151)</f>
        <v>0</v>
      </c>
      <c r="Q136" s="137"/>
      <c r="R136" s="138">
        <f>SUM(R137:R151)</f>
        <v>0</v>
      </c>
      <c r="S136" s="137"/>
      <c r="T136" s="139">
        <f>SUM(T137:T151)</f>
        <v>0</v>
      </c>
      <c r="AR136" s="132" t="s">
        <v>226</v>
      </c>
      <c r="AT136" s="140" t="s">
        <v>75</v>
      </c>
      <c r="AU136" s="140" t="s">
        <v>83</v>
      </c>
      <c r="AY136" s="132" t="s">
        <v>189</v>
      </c>
      <c r="BK136" s="141">
        <f>SUM(BK137:BK151)</f>
        <v>0</v>
      </c>
    </row>
    <row r="137" spans="1:65" s="2" customFormat="1" ht="16.5" customHeight="1">
      <c r="A137" s="34"/>
      <c r="B137" s="144"/>
      <c r="C137" s="145" t="s">
        <v>260</v>
      </c>
      <c r="D137" s="145" t="s">
        <v>191</v>
      </c>
      <c r="E137" s="146" t="s">
        <v>1545</v>
      </c>
      <c r="F137" s="147" t="s">
        <v>2373</v>
      </c>
      <c r="G137" s="148" t="s">
        <v>790</v>
      </c>
      <c r="H137" s="149">
        <v>1</v>
      </c>
      <c r="I137" s="150"/>
      <c r="J137" s="151">
        <f>ROUND(I137*H137,2)</f>
        <v>0</v>
      </c>
      <c r="K137" s="147" t="s">
        <v>195</v>
      </c>
      <c r="L137" s="35"/>
      <c r="M137" s="152" t="s">
        <v>3</v>
      </c>
      <c r="N137" s="153" t="s">
        <v>47</v>
      </c>
      <c r="O137" s="55"/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56" t="s">
        <v>2341</v>
      </c>
      <c r="AT137" s="156" t="s">
        <v>191</v>
      </c>
      <c r="AU137" s="156" t="s">
        <v>85</v>
      </c>
      <c r="AY137" s="19" t="s">
        <v>189</v>
      </c>
      <c r="BE137" s="157">
        <f>IF(N137="základní",J137,0)</f>
        <v>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9" t="s">
        <v>83</v>
      </c>
      <c r="BK137" s="157">
        <f>ROUND(I137*H137,2)</f>
        <v>0</v>
      </c>
      <c r="BL137" s="19" t="s">
        <v>2341</v>
      </c>
      <c r="BM137" s="156" t="s">
        <v>2374</v>
      </c>
    </row>
    <row r="138" spans="1:65" s="2" customFormat="1" ht="11.25">
      <c r="A138" s="34"/>
      <c r="B138" s="35"/>
      <c r="C138" s="34"/>
      <c r="D138" s="158" t="s">
        <v>198</v>
      </c>
      <c r="E138" s="34"/>
      <c r="F138" s="159" t="s">
        <v>1548</v>
      </c>
      <c r="G138" s="34"/>
      <c r="H138" s="34"/>
      <c r="I138" s="160"/>
      <c r="J138" s="34"/>
      <c r="K138" s="34"/>
      <c r="L138" s="35"/>
      <c r="M138" s="161"/>
      <c r="N138" s="162"/>
      <c r="O138" s="55"/>
      <c r="P138" s="55"/>
      <c r="Q138" s="55"/>
      <c r="R138" s="55"/>
      <c r="S138" s="55"/>
      <c r="T138" s="56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9" t="s">
        <v>198</v>
      </c>
      <c r="AU138" s="19" t="s">
        <v>85</v>
      </c>
    </row>
    <row r="139" spans="1:65" s="13" customFormat="1" ht="11.25">
      <c r="B139" s="163"/>
      <c r="D139" s="164" t="s">
        <v>200</v>
      </c>
      <c r="E139" s="165" t="s">
        <v>3</v>
      </c>
      <c r="F139" s="166" t="s">
        <v>2375</v>
      </c>
      <c r="H139" s="165" t="s">
        <v>3</v>
      </c>
      <c r="I139" s="167"/>
      <c r="L139" s="163"/>
      <c r="M139" s="168"/>
      <c r="N139" s="169"/>
      <c r="O139" s="169"/>
      <c r="P139" s="169"/>
      <c r="Q139" s="169"/>
      <c r="R139" s="169"/>
      <c r="S139" s="169"/>
      <c r="T139" s="170"/>
      <c r="AT139" s="165" t="s">
        <v>200</v>
      </c>
      <c r="AU139" s="165" t="s">
        <v>85</v>
      </c>
      <c r="AV139" s="13" t="s">
        <v>83</v>
      </c>
      <c r="AW139" s="13" t="s">
        <v>37</v>
      </c>
      <c r="AX139" s="13" t="s">
        <v>76</v>
      </c>
      <c r="AY139" s="165" t="s">
        <v>189</v>
      </c>
    </row>
    <row r="140" spans="1:65" s="14" customFormat="1" ht="11.25">
      <c r="B140" s="171"/>
      <c r="D140" s="164" t="s">
        <v>200</v>
      </c>
      <c r="E140" s="172" t="s">
        <v>3</v>
      </c>
      <c r="F140" s="173" t="s">
        <v>83</v>
      </c>
      <c r="H140" s="174">
        <v>1</v>
      </c>
      <c r="I140" s="175"/>
      <c r="L140" s="171"/>
      <c r="M140" s="176"/>
      <c r="N140" s="177"/>
      <c r="O140" s="177"/>
      <c r="P140" s="177"/>
      <c r="Q140" s="177"/>
      <c r="R140" s="177"/>
      <c r="S140" s="177"/>
      <c r="T140" s="178"/>
      <c r="AT140" s="172" t="s">
        <v>200</v>
      </c>
      <c r="AU140" s="172" t="s">
        <v>85</v>
      </c>
      <c r="AV140" s="14" t="s">
        <v>85</v>
      </c>
      <c r="AW140" s="14" t="s">
        <v>37</v>
      </c>
      <c r="AX140" s="14" t="s">
        <v>76</v>
      </c>
      <c r="AY140" s="172" t="s">
        <v>189</v>
      </c>
    </row>
    <row r="141" spans="1:65" s="15" customFormat="1" ht="11.25">
      <c r="B141" s="179"/>
      <c r="D141" s="164" t="s">
        <v>200</v>
      </c>
      <c r="E141" s="180" t="s">
        <v>3</v>
      </c>
      <c r="F141" s="181" t="s">
        <v>203</v>
      </c>
      <c r="H141" s="182">
        <v>1</v>
      </c>
      <c r="I141" s="183"/>
      <c r="L141" s="179"/>
      <c r="M141" s="184"/>
      <c r="N141" s="185"/>
      <c r="O141" s="185"/>
      <c r="P141" s="185"/>
      <c r="Q141" s="185"/>
      <c r="R141" s="185"/>
      <c r="S141" s="185"/>
      <c r="T141" s="186"/>
      <c r="AT141" s="180" t="s">
        <v>200</v>
      </c>
      <c r="AU141" s="180" t="s">
        <v>85</v>
      </c>
      <c r="AV141" s="15" t="s">
        <v>196</v>
      </c>
      <c r="AW141" s="15" t="s">
        <v>37</v>
      </c>
      <c r="AX141" s="15" t="s">
        <v>83</v>
      </c>
      <c r="AY141" s="180" t="s">
        <v>189</v>
      </c>
    </row>
    <row r="142" spans="1:65" s="2" customFormat="1" ht="16.5" customHeight="1">
      <c r="A142" s="34"/>
      <c r="B142" s="144"/>
      <c r="C142" s="145" t="s">
        <v>266</v>
      </c>
      <c r="D142" s="145" t="s">
        <v>191</v>
      </c>
      <c r="E142" s="146" t="s">
        <v>2376</v>
      </c>
      <c r="F142" s="147" t="s">
        <v>2377</v>
      </c>
      <c r="G142" s="148" t="s">
        <v>790</v>
      </c>
      <c r="H142" s="149">
        <v>1</v>
      </c>
      <c r="I142" s="150"/>
      <c r="J142" s="151">
        <f>ROUND(I142*H142,2)</f>
        <v>0</v>
      </c>
      <c r="K142" s="147" t="s">
        <v>195</v>
      </c>
      <c r="L142" s="35"/>
      <c r="M142" s="152" t="s">
        <v>3</v>
      </c>
      <c r="N142" s="153" t="s">
        <v>47</v>
      </c>
      <c r="O142" s="55"/>
      <c r="P142" s="154">
        <f>O142*H142</f>
        <v>0</v>
      </c>
      <c r="Q142" s="154">
        <v>0</v>
      </c>
      <c r="R142" s="154">
        <f>Q142*H142</f>
        <v>0</v>
      </c>
      <c r="S142" s="154">
        <v>0</v>
      </c>
      <c r="T142" s="15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56" t="s">
        <v>2341</v>
      </c>
      <c r="AT142" s="156" t="s">
        <v>191</v>
      </c>
      <c r="AU142" s="156" t="s">
        <v>85</v>
      </c>
      <c r="AY142" s="19" t="s">
        <v>189</v>
      </c>
      <c r="BE142" s="157">
        <f>IF(N142="základní",J142,0)</f>
        <v>0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9" t="s">
        <v>83</v>
      </c>
      <c r="BK142" s="157">
        <f>ROUND(I142*H142,2)</f>
        <v>0</v>
      </c>
      <c r="BL142" s="19" t="s">
        <v>2341</v>
      </c>
      <c r="BM142" s="156" t="s">
        <v>2378</v>
      </c>
    </row>
    <row r="143" spans="1:65" s="2" customFormat="1" ht="11.25">
      <c r="A143" s="34"/>
      <c r="B143" s="35"/>
      <c r="C143" s="34"/>
      <c r="D143" s="158" t="s">
        <v>198</v>
      </c>
      <c r="E143" s="34"/>
      <c r="F143" s="159" t="s">
        <v>2379</v>
      </c>
      <c r="G143" s="34"/>
      <c r="H143" s="34"/>
      <c r="I143" s="160"/>
      <c r="J143" s="34"/>
      <c r="K143" s="34"/>
      <c r="L143" s="35"/>
      <c r="M143" s="161"/>
      <c r="N143" s="162"/>
      <c r="O143" s="55"/>
      <c r="P143" s="55"/>
      <c r="Q143" s="55"/>
      <c r="R143" s="55"/>
      <c r="S143" s="55"/>
      <c r="T143" s="56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9" t="s">
        <v>198</v>
      </c>
      <c r="AU143" s="19" t="s">
        <v>85</v>
      </c>
    </row>
    <row r="144" spans="1:65" s="13" customFormat="1" ht="11.25">
      <c r="B144" s="163"/>
      <c r="D144" s="164" t="s">
        <v>200</v>
      </c>
      <c r="E144" s="165" t="s">
        <v>3</v>
      </c>
      <c r="F144" s="166" t="s">
        <v>2380</v>
      </c>
      <c r="H144" s="165" t="s">
        <v>3</v>
      </c>
      <c r="I144" s="167"/>
      <c r="L144" s="163"/>
      <c r="M144" s="168"/>
      <c r="N144" s="169"/>
      <c r="O144" s="169"/>
      <c r="P144" s="169"/>
      <c r="Q144" s="169"/>
      <c r="R144" s="169"/>
      <c r="S144" s="169"/>
      <c r="T144" s="170"/>
      <c r="AT144" s="165" t="s">
        <v>200</v>
      </c>
      <c r="AU144" s="165" t="s">
        <v>85</v>
      </c>
      <c r="AV144" s="13" t="s">
        <v>83</v>
      </c>
      <c r="AW144" s="13" t="s">
        <v>37</v>
      </c>
      <c r="AX144" s="13" t="s">
        <v>76</v>
      </c>
      <c r="AY144" s="165" t="s">
        <v>189</v>
      </c>
    </row>
    <row r="145" spans="1:65" s="14" customFormat="1" ht="11.25">
      <c r="B145" s="171"/>
      <c r="D145" s="164" t="s">
        <v>200</v>
      </c>
      <c r="E145" s="172" t="s">
        <v>3</v>
      </c>
      <c r="F145" s="173" t="s">
        <v>83</v>
      </c>
      <c r="H145" s="174">
        <v>1</v>
      </c>
      <c r="I145" s="175"/>
      <c r="L145" s="171"/>
      <c r="M145" s="176"/>
      <c r="N145" s="177"/>
      <c r="O145" s="177"/>
      <c r="P145" s="177"/>
      <c r="Q145" s="177"/>
      <c r="R145" s="177"/>
      <c r="S145" s="177"/>
      <c r="T145" s="178"/>
      <c r="AT145" s="172" t="s">
        <v>200</v>
      </c>
      <c r="AU145" s="172" t="s">
        <v>85</v>
      </c>
      <c r="AV145" s="14" t="s">
        <v>85</v>
      </c>
      <c r="AW145" s="14" t="s">
        <v>37</v>
      </c>
      <c r="AX145" s="14" t="s">
        <v>76</v>
      </c>
      <c r="AY145" s="172" t="s">
        <v>189</v>
      </c>
    </row>
    <row r="146" spans="1:65" s="15" customFormat="1" ht="11.25">
      <c r="B146" s="179"/>
      <c r="D146" s="164" t="s">
        <v>200</v>
      </c>
      <c r="E146" s="180" t="s">
        <v>3</v>
      </c>
      <c r="F146" s="181" t="s">
        <v>203</v>
      </c>
      <c r="H146" s="182">
        <v>1</v>
      </c>
      <c r="I146" s="183"/>
      <c r="L146" s="179"/>
      <c r="M146" s="184"/>
      <c r="N146" s="185"/>
      <c r="O146" s="185"/>
      <c r="P146" s="185"/>
      <c r="Q146" s="185"/>
      <c r="R146" s="185"/>
      <c r="S146" s="185"/>
      <c r="T146" s="186"/>
      <c r="AT146" s="180" t="s">
        <v>200</v>
      </c>
      <c r="AU146" s="180" t="s">
        <v>85</v>
      </c>
      <c r="AV146" s="15" t="s">
        <v>196</v>
      </c>
      <c r="AW146" s="15" t="s">
        <v>37</v>
      </c>
      <c r="AX146" s="15" t="s">
        <v>83</v>
      </c>
      <c r="AY146" s="180" t="s">
        <v>189</v>
      </c>
    </row>
    <row r="147" spans="1:65" s="2" customFormat="1" ht="16.5" customHeight="1">
      <c r="A147" s="34"/>
      <c r="B147" s="144"/>
      <c r="C147" s="145" t="s">
        <v>274</v>
      </c>
      <c r="D147" s="145" t="s">
        <v>191</v>
      </c>
      <c r="E147" s="146" t="s">
        <v>2381</v>
      </c>
      <c r="F147" s="147" t="s">
        <v>2382</v>
      </c>
      <c r="G147" s="148" t="s">
        <v>473</v>
      </c>
      <c r="H147" s="149">
        <v>1</v>
      </c>
      <c r="I147" s="150"/>
      <c r="J147" s="151">
        <f>ROUND(I147*H147,2)</f>
        <v>0</v>
      </c>
      <c r="K147" s="147" t="s">
        <v>195</v>
      </c>
      <c r="L147" s="35"/>
      <c r="M147" s="152" t="s">
        <v>3</v>
      </c>
      <c r="N147" s="153" t="s">
        <v>47</v>
      </c>
      <c r="O147" s="55"/>
      <c r="P147" s="154">
        <f>O147*H147</f>
        <v>0</v>
      </c>
      <c r="Q147" s="154">
        <v>0</v>
      </c>
      <c r="R147" s="154">
        <f>Q147*H147</f>
        <v>0</v>
      </c>
      <c r="S147" s="154">
        <v>0</v>
      </c>
      <c r="T147" s="15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56" t="s">
        <v>2341</v>
      </c>
      <c r="AT147" s="156" t="s">
        <v>191</v>
      </c>
      <c r="AU147" s="156" t="s">
        <v>85</v>
      </c>
      <c r="AY147" s="19" t="s">
        <v>189</v>
      </c>
      <c r="BE147" s="157">
        <f>IF(N147="základní",J147,0)</f>
        <v>0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9" t="s">
        <v>83</v>
      </c>
      <c r="BK147" s="157">
        <f>ROUND(I147*H147,2)</f>
        <v>0</v>
      </c>
      <c r="BL147" s="19" t="s">
        <v>2341</v>
      </c>
      <c r="BM147" s="156" t="s">
        <v>2383</v>
      </c>
    </row>
    <row r="148" spans="1:65" s="2" customFormat="1" ht="11.25">
      <c r="A148" s="34"/>
      <c r="B148" s="35"/>
      <c r="C148" s="34"/>
      <c r="D148" s="158" t="s">
        <v>198</v>
      </c>
      <c r="E148" s="34"/>
      <c r="F148" s="159" t="s">
        <v>2384</v>
      </c>
      <c r="G148" s="34"/>
      <c r="H148" s="34"/>
      <c r="I148" s="160"/>
      <c r="J148" s="34"/>
      <c r="K148" s="34"/>
      <c r="L148" s="35"/>
      <c r="M148" s="161"/>
      <c r="N148" s="162"/>
      <c r="O148" s="55"/>
      <c r="P148" s="55"/>
      <c r="Q148" s="55"/>
      <c r="R148" s="55"/>
      <c r="S148" s="55"/>
      <c r="T148" s="56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9" t="s">
        <v>198</v>
      </c>
      <c r="AU148" s="19" t="s">
        <v>85</v>
      </c>
    </row>
    <row r="149" spans="1:65" s="13" customFormat="1" ht="11.25">
      <c r="B149" s="163"/>
      <c r="D149" s="164" t="s">
        <v>200</v>
      </c>
      <c r="E149" s="165" t="s">
        <v>3</v>
      </c>
      <c r="F149" s="166" t="s">
        <v>2385</v>
      </c>
      <c r="H149" s="165" t="s">
        <v>3</v>
      </c>
      <c r="I149" s="167"/>
      <c r="L149" s="163"/>
      <c r="M149" s="168"/>
      <c r="N149" s="169"/>
      <c r="O149" s="169"/>
      <c r="P149" s="169"/>
      <c r="Q149" s="169"/>
      <c r="R149" s="169"/>
      <c r="S149" s="169"/>
      <c r="T149" s="170"/>
      <c r="AT149" s="165" t="s">
        <v>200</v>
      </c>
      <c r="AU149" s="165" t="s">
        <v>85</v>
      </c>
      <c r="AV149" s="13" t="s">
        <v>83</v>
      </c>
      <c r="AW149" s="13" t="s">
        <v>37</v>
      </c>
      <c r="AX149" s="13" t="s">
        <v>76</v>
      </c>
      <c r="AY149" s="165" t="s">
        <v>189</v>
      </c>
    </row>
    <row r="150" spans="1:65" s="14" customFormat="1" ht="11.25">
      <c r="B150" s="171"/>
      <c r="D150" s="164" t="s">
        <v>200</v>
      </c>
      <c r="E150" s="172" t="s">
        <v>3</v>
      </c>
      <c r="F150" s="173" t="s">
        <v>83</v>
      </c>
      <c r="H150" s="174">
        <v>1</v>
      </c>
      <c r="I150" s="175"/>
      <c r="L150" s="171"/>
      <c r="M150" s="176"/>
      <c r="N150" s="177"/>
      <c r="O150" s="177"/>
      <c r="P150" s="177"/>
      <c r="Q150" s="177"/>
      <c r="R150" s="177"/>
      <c r="S150" s="177"/>
      <c r="T150" s="178"/>
      <c r="AT150" s="172" t="s">
        <v>200</v>
      </c>
      <c r="AU150" s="172" t="s">
        <v>85</v>
      </c>
      <c r="AV150" s="14" t="s">
        <v>85</v>
      </c>
      <c r="AW150" s="14" t="s">
        <v>37</v>
      </c>
      <c r="AX150" s="14" t="s">
        <v>76</v>
      </c>
      <c r="AY150" s="172" t="s">
        <v>189</v>
      </c>
    </row>
    <row r="151" spans="1:65" s="15" customFormat="1" ht="11.25">
      <c r="B151" s="179"/>
      <c r="D151" s="164" t="s">
        <v>200</v>
      </c>
      <c r="E151" s="180" t="s">
        <v>3</v>
      </c>
      <c r="F151" s="181" t="s">
        <v>203</v>
      </c>
      <c r="H151" s="182">
        <v>1</v>
      </c>
      <c r="I151" s="183"/>
      <c r="L151" s="179"/>
      <c r="M151" s="184"/>
      <c r="N151" s="185"/>
      <c r="O151" s="185"/>
      <c r="P151" s="185"/>
      <c r="Q151" s="185"/>
      <c r="R151" s="185"/>
      <c r="S151" s="185"/>
      <c r="T151" s="186"/>
      <c r="AT151" s="180" t="s">
        <v>200</v>
      </c>
      <c r="AU151" s="180" t="s">
        <v>85</v>
      </c>
      <c r="AV151" s="15" t="s">
        <v>196</v>
      </c>
      <c r="AW151" s="15" t="s">
        <v>37</v>
      </c>
      <c r="AX151" s="15" t="s">
        <v>83</v>
      </c>
      <c r="AY151" s="180" t="s">
        <v>189</v>
      </c>
    </row>
    <row r="152" spans="1:65" s="12" customFormat="1" ht="22.9" customHeight="1">
      <c r="B152" s="131"/>
      <c r="D152" s="132" t="s">
        <v>75</v>
      </c>
      <c r="E152" s="142" t="s">
        <v>2386</v>
      </c>
      <c r="F152" s="142" t="s">
        <v>2387</v>
      </c>
      <c r="I152" s="134"/>
      <c r="J152" s="143">
        <f>BK152</f>
        <v>0</v>
      </c>
      <c r="L152" s="131"/>
      <c r="M152" s="136"/>
      <c r="N152" s="137"/>
      <c r="O152" s="137"/>
      <c r="P152" s="138">
        <f>SUM(P153:P163)</f>
        <v>0</v>
      </c>
      <c r="Q152" s="137"/>
      <c r="R152" s="138">
        <f>SUM(R153:R163)</f>
        <v>0</v>
      </c>
      <c r="S152" s="137"/>
      <c r="T152" s="139">
        <f>SUM(T153:T163)</f>
        <v>0</v>
      </c>
      <c r="AR152" s="132" t="s">
        <v>226</v>
      </c>
      <c r="AT152" s="140" t="s">
        <v>75</v>
      </c>
      <c r="AU152" s="140" t="s">
        <v>83</v>
      </c>
      <c r="AY152" s="132" t="s">
        <v>189</v>
      </c>
      <c r="BK152" s="141">
        <f>SUM(BK153:BK163)</f>
        <v>0</v>
      </c>
    </row>
    <row r="153" spans="1:65" s="2" customFormat="1" ht="16.5" customHeight="1">
      <c r="A153" s="34"/>
      <c r="B153" s="144"/>
      <c r="C153" s="145" t="s">
        <v>280</v>
      </c>
      <c r="D153" s="145" t="s">
        <v>191</v>
      </c>
      <c r="E153" s="146" t="s">
        <v>2388</v>
      </c>
      <c r="F153" s="147" t="s">
        <v>2389</v>
      </c>
      <c r="G153" s="148" t="s">
        <v>790</v>
      </c>
      <c r="H153" s="149">
        <v>1</v>
      </c>
      <c r="I153" s="150"/>
      <c r="J153" s="151">
        <f>ROUND(I153*H153,2)</f>
        <v>0</v>
      </c>
      <c r="K153" s="147" t="s">
        <v>195</v>
      </c>
      <c r="L153" s="35"/>
      <c r="M153" s="152" t="s">
        <v>3</v>
      </c>
      <c r="N153" s="153" t="s">
        <v>47</v>
      </c>
      <c r="O153" s="55"/>
      <c r="P153" s="154">
        <f>O153*H153</f>
        <v>0</v>
      </c>
      <c r="Q153" s="154">
        <v>0</v>
      </c>
      <c r="R153" s="154">
        <f>Q153*H153</f>
        <v>0</v>
      </c>
      <c r="S153" s="154">
        <v>0</v>
      </c>
      <c r="T153" s="15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56" t="s">
        <v>2341</v>
      </c>
      <c r="AT153" s="156" t="s">
        <v>191</v>
      </c>
      <c r="AU153" s="156" t="s">
        <v>85</v>
      </c>
      <c r="AY153" s="19" t="s">
        <v>189</v>
      </c>
      <c r="BE153" s="157">
        <f>IF(N153="základní",J153,0)</f>
        <v>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9" t="s">
        <v>83</v>
      </c>
      <c r="BK153" s="157">
        <f>ROUND(I153*H153,2)</f>
        <v>0</v>
      </c>
      <c r="BL153" s="19" t="s">
        <v>2341</v>
      </c>
      <c r="BM153" s="156" t="s">
        <v>2390</v>
      </c>
    </row>
    <row r="154" spans="1:65" s="2" customFormat="1" ht="11.25">
      <c r="A154" s="34"/>
      <c r="B154" s="35"/>
      <c r="C154" s="34"/>
      <c r="D154" s="158" t="s">
        <v>198</v>
      </c>
      <c r="E154" s="34"/>
      <c r="F154" s="159" t="s">
        <v>2391</v>
      </c>
      <c r="G154" s="34"/>
      <c r="H154" s="34"/>
      <c r="I154" s="160"/>
      <c r="J154" s="34"/>
      <c r="K154" s="34"/>
      <c r="L154" s="35"/>
      <c r="M154" s="161"/>
      <c r="N154" s="162"/>
      <c r="O154" s="55"/>
      <c r="P154" s="55"/>
      <c r="Q154" s="55"/>
      <c r="R154" s="55"/>
      <c r="S154" s="55"/>
      <c r="T154" s="56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9" t="s">
        <v>198</v>
      </c>
      <c r="AU154" s="19" t="s">
        <v>85</v>
      </c>
    </row>
    <row r="155" spans="1:65" s="13" customFormat="1" ht="11.25">
      <c r="B155" s="163"/>
      <c r="D155" s="164" t="s">
        <v>200</v>
      </c>
      <c r="E155" s="165" t="s">
        <v>3</v>
      </c>
      <c r="F155" s="166" t="s">
        <v>2392</v>
      </c>
      <c r="H155" s="165" t="s">
        <v>3</v>
      </c>
      <c r="I155" s="167"/>
      <c r="L155" s="163"/>
      <c r="M155" s="168"/>
      <c r="N155" s="169"/>
      <c r="O155" s="169"/>
      <c r="P155" s="169"/>
      <c r="Q155" s="169"/>
      <c r="R155" s="169"/>
      <c r="S155" s="169"/>
      <c r="T155" s="170"/>
      <c r="AT155" s="165" t="s">
        <v>200</v>
      </c>
      <c r="AU155" s="165" t="s">
        <v>85</v>
      </c>
      <c r="AV155" s="13" t="s">
        <v>83</v>
      </c>
      <c r="AW155" s="13" t="s">
        <v>37</v>
      </c>
      <c r="AX155" s="13" t="s">
        <v>76</v>
      </c>
      <c r="AY155" s="165" t="s">
        <v>189</v>
      </c>
    </row>
    <row r="156" spans="1:65" s="14" customFormat="1" ht="11.25">
      <c r="B156" s="171"/>
      <c r="D156" s="164" t="s">
        <v>200</v>
      </c>
      <c r="E156" s="172" t="s">
        <v>3</v>
      </c>
      <c r="F156" s="173" t="s">
        <v>83</v>
      </c>
      <c r="H156" s="174">
        <v>1</v>
      </c>
      <c r="I156" s="175"/>
      <c r="L156" s="171"/>
      <c r="M156" s="176"/>
      <c r="N156" s="177"/>
      <c r="O156" s="177"/>
      <c r="P156" s="177"/>
      <c r="Q156" s="177"/>
      <c r="R156" s="177"/>
      <c r="S156" s="177"/>
      <c r="T156" s="178"/>
      <c r="AT156" s="172" t="s">
        <v>200</v>
      </c>
      <c r="AU156" s="172" t="s">
        <v>85</v>
      </c>
      <c r="AV156" s="14" t="s">
        <v>85</v>
      </c>
      <c r="AW156" s="14" t="s">
        <v>37</v>
      </c>
      <c r="AX156" s="14" t="s">
        <v>76</v>
      </c>
      <c r="AY156" s="172" t="s">
        <v>189</v>
      </c>
    </row>
    <row r="157" spans="1:65" s="15" customFormat="1" ht="11.25">
      <c r="B157" s="179"/>
      <c r="D157" s="164" t="s">
        <v>200</v>
      </c>
      <c r="E157" s="180" t="s">
        <v>3</v>
      </c>
      <c r="F157" s="181" t="s">
        <v>203</v>
      </c>
      <c r="H157" s="182">
        <v>1</v>
      </c>
      <c r="I157" s="183"/>
      <c r="L157" s="179"/>
      <c r="M157" s="184"/>
      <c r="N157" s="185"/>
      <c r="O157" s="185"/>
      <c r="P157" s="185"/>
      <c r="Q157" s="185"/>
      <c r="R157" s="185"/>
      <c r="S157" s="185"/>
      <c r="T157" s="186"/>
      <c r="AT157" s="180" t="s">
        <v>200</v>
      </c>
      <c r="AU157" s="180" t="s">
        <v>85</v>
      </c>
      <c r="AV157" s="15" t="s">
        <v>196</v>
      </c>
      <c r="AW157" s="15" t="s">
        <v>37</v>
      </c>
      <c r="AX157" s="15" t="s">
        <v>83</v>
      </c>
      <c r="AY157" s="180" t="s">
        <v>189</v>
      </c>
    </row>
    <row r="158" spans="1:65" s="2" customFormat="1" ht="16.5" customHeight="1">
      <c r="A158" s="34"/>
      <c r="B158" s="144"/>
      <c r="C158" s="145" t="s">
        <v>287</v>
      </c>
      <c r="D158" s="145" t="s">
        <v>191</v>
      </c>
      <c r="E158" s="146" t="s">
        <v>2393</v>
      </c>
      <c r="F158" s="147" t="s">
        <v>2394</v>
      </c>
      <c r="G158" s="148" t="s">
        <v>790</v>
      </c>
      <c r="H158" s="149">
        <v>1</v>
      </c>
      <c r="I158" s="150"/>
      <c r="J158" s="151">
        <f>ROUND(I158*H158,2)</f>
        <v>0</v>
      </c>
      <c r="K158" s="147" t="s">
        <v>195</v>
      </c>
      <c r="L158" s="35"/>
      <c r="M158" s="152" t="s">
        <v>3</v>
      </c>
      <c r="N158" s="153" t="s">
        <v>47</v>
      </c>
      <c r="O158" s="55"/>
      <c r="P158" s="154">
        <f>O158*H158</f>
        <v>0</v>
      </c>
      <c r="Q158" s="154">
        <v>0</v>
      </c>
      <c r="R158" s="154">
        <f>Q158*H158</f>
        <v>0</v>
      </c>
      <c r="S158" s="154">
        <v>0</v>
      </c>
      <c r="T158" s="15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56" t="s">
        <v>2341</v>
      </c>
      <c r="AT158" s="156" t="s">
        <v>191</v>
      </c>
      <c r="AU158" s="156" t="s">
        <v>85</v>
      </c>
      <c r="AY158" s="19" t="s">
        <v>189</v>
      </c>
      <c r="BE158" s="157">
        <f>IF(N158="základní",J158,0)</f>
        <v>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9" t="s">
        <v>83</v>
      </c>
      <c r="BK158" s="157">
        <f>ROUND(I158*H158,2)</f>
        <v>0</v>
      </c>
      <c r="BL158" s="19" t="s">
        <v>2341</v>
      </c>
      <c r="BM158" s="156" t="s">
        <v>2395</v>
      </c>
    </row>
    <row r="159" spans="1:65" s="2" customFormat="1" ht="11.25">
      <c r="A159" s="34"/>
      <c r="B159" s="35"/>
      <c r="C159" s="34"/>
      <c r="D159" s="158" t="s">
        <v>198</v>
      </c>
      <c r="E159" s="34"/>
      <c r="F159" s="159" t="s">
        <v>2396</v>
      </c>
      <c r="G159" s="34"/>
      <c r="H159" s="34"/>
      <c r="I159" s="160"/>
      <c r="J159" s="34"/>
      <c r="K159" s="34"/>
      <c r="L159" s="35"/>
      <c r="M159" s="161"/>
      <c r="N159" s="162"/>
      <c r="O159" s="55"/>
      <c r="P159" s="55"/>
      <c r="Q159" s="55"/>
      <c r="R159" s="55"/>
      <c r="S159" s="55"/>
      <c r="T159" s="56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9" t="s">
        <v>198</v>
      </c>
      <c r="AU159" s="19" t="s">
        <v>85</v>
      </c>
    </row>
    <row r="160" spans="1:65" s="13" customFormat="1" ht="11.25">
      <c r="B160" s="163"/>
      <c r="D160" s="164" t="s">
        <v>200</v>
      </c>
      <c r="E160" s="165" t="s">
        <v>3</v>
      </c>
      <c r="F160" s="166" t="s">
        <v>2397</v>
      </c>
      <c r="H160" s="165" t="s">
        <v>3</v>
      </c>
      <c r="I160" s="167"/>
      <c r="L160" s="163"/>
      <c r="M160" s="168"/>
      <c r="N160" s="169"/>
      <c r="O160" s="169"/>
      <c r="P160" s="169"/>
      <c r="Q160" s="169"/>
      <c r="R160" s="169"/>
      <c r="S160" s="169"/>
      <c r="T160" s="170"/>
      <c r="AT160" s="165" t="s">
        <v>200</v>
      </c>
      <c r="AU160" s="165" t="s">
        <v>85</v>
      </c>
      <c r="AV160" s="13" t="s">
        <v>83</v>
      </c>
      <c r="AW160" s="13" t="s">
        <v>37</v>
      </c>
      <c r="AX160" s="13" t="s">
        <v>76</v>
      </c>
      <c r="AY160" s="165" t="s">
        <v>189</v>
      </c>
    </row>
    <row r="161" spans="1:51" s="13" customFormat="1" ht="11.25">
      <c r="B161" s="163"/>
      <c r="D161" s="164" t="s">
        <v>200</v>
      </c>
      <c r="E161" s="165" t="s">
        <v>3</v>
      </c>
      <c r="F161" s="166" t="s">
        <v>2349</v>
      </c>
      <c r="H161" s="165" t="s">
        <v>3</v>
      </c>
      <c r="I161" s="167"/>
      <c r="L161" s="163"/>
      <c r="M161" s="168"/>
      <c r="N161" s="169"/>
      <c r="O161" s="169"/>
      <c r="P161" s="169"/>
      <c r="Q161" s="169"/>
      <c r="R161" s="169"/>
      <c r="S161" s="169"/>
      <c r="T161" s="170"/>
      <c r="AT161" s="165" t="s">
        <v>200</v>
      </c>
      <c r="AU161" s="165" t="s">
        <v>85</v>
      </c>
      <c r="AV161" s="13" t="s">
        <v>83</v>
      </c>
      <c r="AW161" s="13" t="s">
        <v>37</v>
      </c>
      <c r="AX161" s="13" t="s">
        <v>76</v>
      </c>
      <c r="AY161" s="165" t="s">
        <v>189</v>
      </c>
    </row>
    <row r="162" spans="1:51" s="14" customFormat="1" ht="11.25">
      <c r="B162" s="171"/>
      <c r="D162" s="164" t="s">
        <v>200</v>
      </c>
      <c r="E162" s="172" t="s">
        <v>3</v>
      </c>
      <c r="F162" s="173" t="s">
        <v>83</v>
      </c>
      <c r="H162" s="174">
        <v>1</v>
      </c>
      <c r="I162" s="175"/>
      <c r="L162" s="171"/>
      <c r="M162" s="176"/>
      <c r="N162" s="177"/>
      <c r="O162" s="177"/>
      <c r="P162" s="177"/>
      <c r="Q162" s="177"/>
      <c r="R162" s="177"/>
      <c r="S162" s="177"/>
      <c r="T162" s="178"/>
      <c r="AT162" s="172" t="s">
        <v>200</v>
      </c>
      <c r="AU162" s="172" t="s">
        <v>85</v>
      </c>
      <c r="AV162" s="14" t="s">
        <v>85</v>
      </c>
      <c r="AW162" s="14" t="s">
        <v>37</v>
      </c>
      <c r="AX162" s="14" t="s">
        <v>76</v>
      </c>
      <c r="AY162" s="172" t="s">
        <v>189</v>
      </c>
    </row>
    <row r="163" spans="1:51" s="15" customFormat="1" ht="11.25">
      <c r="B163" s="179"/>
      <c r="D163" s="164" t="s">
        <v>200</v>
      </c>
      <c r="E163" s="180" t="s">
        <v>3</v>
      </c>
      <c r="F163" s="181" t="s">
        <v>203</v>
      </c>
      <c r="H163" s="182">
        <v>1</v>
      </c>
      <c r="I163" s="183"/>
      <c r="L163" s="179"/>
      <c r="M163" s="210"/>
      <c r="N163" s="211"/>
      <c r="O163" s="211"/>
      <c r="P163" s="211"/>
      <c r="Q163" s="211"/>
      <c r="R163" s="211"/>
      <c r="S163" s="211"/>
      <c r="T163" s="212"/>
      <c r="AT163" s="180" t="s">
        <v>200</v>
      </c>
      <c r="AU163" s="180" t="s">
        <v>85</v>
      </c>
      <c r="AV163" s="15" t="s">
        <v>196</v>
      </c>
      <c r="AW163" s="15" t="s">
        <v>37</v>
      </c>
      <c r="AX163" s="15" t="s">
        <v>83</v>
      </c>
      <c r="AY163" s="180" t="s">
        <v>189</v>
      </c>
    </row>
    <row r="164" spans="1:51" s="2" customFormat="1" ht="6.95" customHeight="1">
      <c r="A164" s="34"/>
      <c r="B164" s="44"/>
      <c r="C164" s="45"/>
      <c r="D164" s="45"/>
      <c r="E164" s="45"/>
      <c r="F164" s="45"/>
      <c r="G164" s="45"/>
      <c r="H164" s="45"/>
      <c r="I164" s="45"/>
      <c r="J164" s="45"/>
      <c r="K164" s="45"/>
      <c r="L164" s="35"/>
      <c r="M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</row>
  </sheetData>
  <autoFilter ref="C89:K163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4" r:id="rId1"/>
    <hyperlink ref="F100" r:id="rId2"/>
    <hyperlink ref="F106" r:id="rId3"/>
    <hyperlink ref="F111" r:id="rId4"/>
    <hyperlink ref="F116" r:id="rId5"/>
    <hyperlink ref="F121" r:id="rId6"/>
    <hyperlink ref="F126" r:id="rId7"/>
    <hyperlink ref="F132" r:id="rId8"/>
    <hyperlink ref="F138" r:id="rId9"/>
    <hyperlink ref="F143" r:id="rId10"/>
    <hyperlink ref="F148" r:id="rId11"/>
    <hyperlink ref="F154" r:id="rId12"/>
    <hyperlink ref="F159" r:id="rId13"/>
  </hyperlinks>
  <pageMargins left="0.39374999999999999" right="0.39374999999999999" top="0.39374999999999999" bottom="0.39374999999999999" header="0" footer="0"/>
  <pageSetup paperSize="9" scale="84" fitToHeight="100" orientation="landscape" blackAndWhite="1" r:id="rId14"/>
  <headerFooter>
    <oddFooter>&amp;CStrana &amp;P z &amp;N</oddFooter>
  </headerFooter>
  <drawing r:id="rId1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18" customWidth="1"/>
    <col min="2" max="2" width="1.6640625" style="218" customWidth="1"/>
    <col min="3" max="4" width="5" style="218" customWidth="1"/>
    <col min="5" max="5" width="11.6640625" style="218" customWidth="1"/>
    <col min="6" max="6" width="9.1640625" style="218" customWidth="1"/>
    <col min="7" max="7" width="5" style="218" customWidth="1"/>
    <col min="8" max="8" width="77.83203125" style="218" customWidth="1"/>
    <col min="9" max="10" width="20" style="218" customWidth="1"/>
    <col min="11" max="11" width="1.6640625" style="218" customWidth="1"/>
  </cols>
  <sheetData>
    <row r="1" spans="2:11" s="1" customFormat="1" ht="37.5" customHeight="1"/>
    <row r="2" spans="2:11" s="1" customFormat="1" ht="7.5" customHeight="1">
      <c r="B2" s="219"/>
      <c r="C2" s="220"/>
      <c r="D2" s="220"/>
      <c r="E2" s="220"/>
      <c r="F2" s="220"/>
      <c r="G2" s="220"/>
      <c r="H2" s="220"/>
      <c r="I2" s="220"/>
      <c r="J2" s="220"/>
      <c r="K2" s="221"/>
    </row>
    <row r="3" spans="2:11" s="17" customFormat="1" ht="45" customHeight="1">
      <c r="B3" s="222"/>
      <c r="C3" s="348" t="s">
        <v>2398</v>
      </c>
      <c r="D3" s="348"/>
      <c r="E3" s="348"/>
      <c r="F3" s="348"/>
      <c r="G3" s="348"/>
      <c r="H3" s="348"/>
      <c r="I3" s="348"/>
      <c r="J3" s="348"/>
      <c r="K3" s="223"/>
    </row>
    <row r="4" spans="2:11" s="1" customFormat="1" ht="25.5" customHeight="1">
      <c r="B4" s="224"/>
      <c r="C4" s="353" t="s">
        <v>2399</v>
      </c>
      <c r="D4" s="353"/>
      <c r="E4" s="353"/>
      <c r="F4" s="353"/>
      <c r="G4" s="353"/>
      <c r="H4" s="353"/>
      <c r="I4" s="353"/>
      <c r="J4" s="353"/>
      <c r="K4" s="225"/>
    </row>
    <row r="5" spans="2:11" s="1" customFormat="1" ht="5.25" customHeight="1">
      <c r="B5" s="224"/>
      <c r="C5" s="226"/>
      <c r="D5" s="226"/>
      <c r="E5" s="226"/>
      <c r="F5" s="226"/>
      <c r="G5" s="226"/>
      <c r="H5" s="226"/>
      <c r="I5" s="226"/>
      <c r="J5" s="226"/>
      <c r="K5" s="225"/>
    </row>
    <row r="6" spans="2:11" s="1" customFormat="1" ht="15" customHeight="1">
      <c r="B6" s="224"/>
      <c r="C6" s="352" t="s">
        <v>2400</v>
      </c>
      <c r="D6" s="352"/>
      <c r="E6" s="352"/>
      <c r="F6" s="352"/>
      <c r="G6" s="352"/>
      <c r="H6" s="352"/>
      <c r="I6" s="352"/>
      <c r="J6" s="352"/>
      <c r="K6" s="225"/>
    </row>
    <row r="7" spans="2:11" s="1" customFormat="1" ht="15" customHeight="1">
      <c r="B7" s="228"/>
      <c r="C7" s="352" t="s">
        <v>2401</v>
      </c>
      <c r="D7" s="352"/>
      <c r="E7" s="352"/>
      <c r="F7" s="352"/>
      <c r="G7" s="352"/>
      <c r="H7" s="352"/>
      <c r="I7" s="352"/>
      <c r="J7" s="352"/>
      <c r="K7" s="225"/>
    </row>
    <row r="8" spans="2:11" s="1" customFormat="1" ht="12.75" customHeight="1">
      <c r="B8" s="228"/>
      <c r="C8" s="227"/>
      <c r="D8" s="227"/>
      <c r="E8" s="227"/>
      <c r="F8" s="227"/>
      <c r="G8" s="227"/>
      <c r="H8" s="227"/>
      <c r="I8" s="227"/>
      <c r="J8" s="227"/>
      <c r="K8" s="225"/>
    </row>
    <row r="9" spans="2:11" s="1" customFormat="1" ht="15" customHeight="1">
      <c r="B9" s="228"/>
      <c r="C9" s="352" t="s">
        <v>2402</v>
      </c>
      <c r="D9" s="352"/>
      <c r="E9" s="352"/>
      <c r="F9" s="352"/>
      <c r="G9" s="352"/>
      <c r="H9" s="352"/>
      <c r="I9" s="352"/>
      <c r="J9" s="352"/>
      <c r="K9" s="225"/>
    </row>
    <row r="10" spans="2:11" s="1" customFormat="1" ht="15" customHeight="1">
      <c r="B10" s="228"/>
      <c r="C10" s="227"/>
      <c r="D10" s="352" t="s">
        <v>2403</v>
      </c>
      <c r="E10" s="352"/>
      <c r="F10" s="352"/>
      <c r="G10" s="352"/>
      <c r="H10" s="352"/>
      <c r="I10" s="352"/>
      <c r="J10" s="352"/>
      <c r="K10" s="225"/>
    </row>
    <row r="11" spans="2:11" s="1" customFormat="1" ht="15" customHeight="1">
      <c r="B11" s="228"/>
      <c r="C11" s="229"/>
      <c r="D11" s="352" t="s">
        <v>2404</v>
      </c>
      <c r="E11" s="352"/>
      <c r="F11" s="352"/>
      <c r="G11" s="352"/>
      <c r="H11" s="352"/>
      <c r="I11" s="352"/>
      <c r="J11" s="352"/>
      <c r="K11" s="225"/>
    </row>
    <row r="12" spans="2:11" s="1" customFormat="1" ht="15" customHeight="1">
      <c r="B12" s="228"/>
      <c r="C12" s="229"/>
      <c r="D12" s="227"/>
      <c r="E12" s="227"/>
      <c r="F12" s="227"/>
      <c r="G12" s="227"/>
      <c r="H12" s="227"/>
      <c r="I12" s="227"/>
      <c r="J12" s="227"/>
      <c r="K12" s="225"/>
    </row>
    <row r="13" spans="2:11" s="1" customFormat="1" ht="15" customHeight="1">
      <c r="B13" s="228"/>
      <c r="C13" s="229"/>
      <c r="D13" s="230" t="s">
        <v>2405</v>
      </c>
      <c r="E13" s="227"/>
      <c r="F13" s="227"/>
      <c r="G13" s="227"/>
      <c r="H13" s="227"/>
      <c r="I13" s="227"/>
      <c r="J13" s="227"/>
      <c r="K13" s="225"/>
    </row>
    <row r="14" spans="2:11" s="1" customFormat="1" ht="12.75" customHeight="1">
      <c r="B14" s="228"/>
      <c r="C14" s="229"/>
      <c r="D14" s="229"/>
      <c r="E14" s="229"/>
      <c r="F14" s="229"/>
      <c r="G14" s="229"/>
      <c r="H14" s="229"/>
      <c r="I14" s="229"/>
      <c r="J14" s="229"/>
      <c r="K14" s="225"/>
    </row>
    <row r="15" spans="2:11" s="1" customFormat="1" ht="15" customHeight="1">
      <c r="B15" s="228"/>
      <c r="C15" s="229"/>
      <c r="D15" s="352" t="s">
        <v>2406</v>
      </c>
      <c r="E15" s="352"/>
      <c r="F15" s="352"/>
      <c r="G15" s="352"/>
      <c r="H15" s="352"/>
      <c r="I15" s="352"/>
      <c r="J15" s="352"/>
      <c r="K15" s="225"/>
    </row>
    <row r="16" spans="2:11" s="1" customFormat="1" ht="15" customHeight="1">
      <c r="B16" s="228"/>
      <c r="C16" s="229"/>
      <c r="D16" s="352" t="s">
        <v>2407</v>
      </c>
      <c r="E16" s="352"/>
      <c r="F16" s="352"/>
      <c r="G16" s="352"/>
      <c r="H16" s="352"/>
      <c r="I16" s="352"/>
      <c r="J16" s="352"/>
      <c r="K16" s="225"/>
    </row>
    <row r="17" spans="2:11" s="1" customFormat="1" ht="15" customHeight="1">
      <c r="B17" s="228"/>
      <c r="C17" s="229"/>
      <c r="D17" s="352" t="s">
        <v>2408</v>
      </c>
      <c r="E17" s="352"/>
      <c r="F17" s="352"/>
      <c r="G17" s="352"/>
      <c r="H17" s="352"/>
      <c r="I17" s="352"/>
      <c r="J17" s="352"/>
      <c r="K17" s="225"/>
    </row>
    <row r="18" spans="2:11" s="1" customFormat="1" ht="15" customHeight="1">
      <c r="B18" s="228"/>
      <c r="C18" s="229"/>
      <c r="D18" s="229"/>
      <c r="E18" s="231" t="s">
        <v>82</v>
      </c>
      <c r="F18" s="352" t="s">
        <v>2409</v>
      </c>
      <c r="G18" s="352"/>
      <c r="H18" s="352"/>
      <c r="I18" s="352"/>
      <c r="J18" s="352"/>
      <c r="K18" s="225"/>
    </row>
    <row r="19" spans="2:11" s="1" customFormat="1" ht="15" customHeight="1">
      <c r="B19" s="228"/>
      <c r="C19" s="229"/>
      <c r="D19" s="229"/>
      <c r="E19" s="231" t="s">
        <v>2410</v>
      </c>
      <c r="F19" s="352" t="s">
        <v>2411</v>
      </c>
      <c r="G19" s="352"/>
      <c r="H19" s="352"/>
      <c r="I19" s="352"/>
      <c r="J19" s="352"/>
      <c r="K19" s="225"/>
    </row>
    <row r="20" spans="2:11" s="1" customFormat="1" ht="15" customHeight="1">
      <c r="B20" s="228"/>
      <c r="C20" s="229"/>
      <c r="D20" s="229"/>
      <c r="E20" s="231" t="s">
        <v>2412</v>
      </c>
      <c r="F20" s="352" t="s">
        <v>2413</v>
      </c>
      <c r="G20" s="352"/>
      <c r="H20" s="352"/>
      <c r="I20" s="352"/>
      <c r="J20" s="352"/>
      <c r="K20" s="225"/>
    </row>
    <row r="21" spans="2:11" s="1" customFormat="1" ht="15" customHeight="1">
      <c r="B21" s="228"/>
      <c r="C21" s="229"/>
      <c r="D21" s="229"/>
      <c r="E21" s="231" t="s">
        <v>116</v>
      </c>
      <c r="F21" s="352" t="s">
        <v>117</v>
      </c>
      <c r="G21" s="352"/>
      <c r="H21" s="352"/>
      <c r="I21" s="352"/>
      <c r="J21" s="352"/>
      <c r="K21" s="225"/>
    </row>
    <row r="22" spans="2:11" s="1" customFormat="1" ht="15" customHeight="1">
      <c r="B22" s="228"/>
      <c r="C22" s="229"/>
      <c r="D22" s="229"/>
      <c r="E22" s="231" t="s">
        <v>2414</v>
      </c>
      <c r="F22" s="352" t="s">
        <v>2415</v>
      </c>
      <c r="G22" s="352"/>
      <c r="H22" s="352"/>
      <c r="I22" s="352"/>
      <c r="J22" s="352"/>
      <c r="K22" s="225"/>
    </row>
    <row r="23" spans="2:11" s="1" customFormat="1" ht="15" customHeight="1">
      <c r="B23" s="228"/>
      <c r="C23" s="229"/>
      <c r="D23" s="229"/>
      <c r="E23" s="231" t="s">
        <v>88</v>
      </c>
      <c r="F23" s="352" t="s">
        <v>2416</v>
      </c>
      <c r="G23" s="352"/>
      <c r="H23" s="352"/>
      <c r="I23" s="352"/>
      <c r="J23" s="352"/>
      <c r="K23" s="225"/>
    </row>
    <row r="24" spans="2:11" s="1" customFormat="1" ht="12.75" customHeight="1">
      <c r="B24" s="228"/>
      <c r="C24" s="229"/>
      <c r="D24" s="229"/>
      <c r="E24" s="229"/>
      <c r="F24" s="229"/>
      <c r="G24" s="229"/>
      <c r="H24" s="229"/>
      <c r="I24" s="229"/>
      <c r="J24" s="229"/>
      <c r="K24" s="225"/>
    </row>
    <row r="25" spans="2:11" s="1" customFormat="1" ht="15" customHeight="1">
      <c r="B25" s="228"/>
      <c r="C25" s="352" t="s">
        <v>2417</v>
      </c>
      <c r="D25" s="352"/>
      <c r="E25" s="352"/>
      <c r="F25" s="352"/>
      <c r="G25" s="352"/>
      <c r="H25" s="352"/>
      <c r="I25" s="352"/>
      <c r="J25" s="352"/>
      <c r="K25" s="225"/>
    </row>
    <row r="26" spans="2:11" s="1" customFormat="1" ht="15" customHeight="1">
      <c r="B26" s="228"/>
      <c r="C26" s="352" t="s">
        <v>2418</v>
      </c>
      <c r="D26" s="352"/>
      <c r="E26" s="352"/>
      <c r="F26" s="352"/>
      <c r="G26" s="352"/>
      <c r="H26" s="352"/>
      <c r="I26" s="352"/>
      <c r="J26" s="352"/>
      <c r="K26" s="225"/>
    </row>
    <row r="27" spans="2:11" s="1" customFormat="1" ht="15" customHeight="1">
      <c r="B27" s="228"/>
      <c r="C27" s="227"/>
      <c r="D27" s="352" t="s">
        <v>2419</v>
      </c>
      <c r="E27" s="352"/>
      <c r="F27" s="352"/>
      <c r="G27" s="352"/>
      <c r="H27" s="352"/>
      <c r="I27" s="352"/>
      <c r="J27" s="352"/>
      <c r="K27" s="225"/>
    </row>
    <row r="28" spans="2:11" s="1" customFormat="1" ht="15" customHeight="1">
      <c r="B28" s="228"/>
      <c r="C28" s="229"/>
      <c r="D28" s="352" t="s">
        <v>2420</v>
      </c>
      <c r="E28" s="352"/>
      <c r="F28" s="352"/>
      <c r="G28" s="352"/>
      <c r="H28" s="352"/>
      <c r="I28" s="352"/>
      <c r="J28" s="352"/>
      <c r="K28" s="225"/>
    </row>
    <row r="29" spans="2:11" s="1" customFormat="1" ht="12.75" customHeight="1">
      <c r="B29" s="228"/>
      <c r="C29" s="229"/>
      <c r="D29" s="229"/>
      <c r="E29" s="229"/>
      <c r="F29" s="229"/>
      <c r="G29" s="229"/>
      <c r="H29" s="229"/>
      <c r="I29" s="229"/>
      <c r="J29" s="229"/>
      <c r="K29" s="225"/>
    </row>
    <row r="30" spans="2:11" s="1" customFormat="1" ht="15" customHeight="1">
      <c r="B30" s="228"/>
      <c r="C30" s="229"/>
      <c r="D30" s="352" t="s">
        <v>2421</v>
      </c>
      <c r="E30" s="352"/>
      <c r="F30" s="352"/>
      <c r="G30" s="352"/>
      <c r="H30" s="352"/>
      <c r="I30" s="352"/>
      <c r="J30" s="352"/>
      <c r="K30" s="225"/>
    </row>
    <row r="31" spans="2:11" s="1" customFormat="1" ht="15" customHeight="1">
      <c r="B31" s="228"/>
      <c r="C31" s="229"/>
      <c r="D31" s="352" t="s">
        <v>2422</v>
      </c>
      <c r="E31" s="352"/>
      <c r="F31" s="352"/>
      <c r="G31" s="352"/>
      <c r="H31" s="352"/>
      <c r="I31" s="352"/>
      <c r="J31" s="352"/>
      <c r="K31" s="225"/>
    </row>
    <row r="32" spans="2:11" s="1" customFormat="1" ht="12.75" customHeight="1">
      <c r="B32" s="228"/>
      <c r="C32" s="229"/>
      <c r="D32" s="229"/>
      <c r="E32" s="229"/>
      <c r="F32" s="229"/>
      <c r="G32" s="229"/>
      <c r="H32" s="229"/>
      <c r="I32" s="229"/>
      <c r="J32" s="229"/>
      <c r="K32" s="225"/>
    </row>
    <row r="33" spans="2:11" s="1" customFormat="1" ht="15" customHeight="1">
      <c r="B33" s="228"/>
      <c r="C33" s="229"/>
      <c r="D33" s="352" t="s">
        <v>2423</v>
      </c>
      <c r="E33" s="352"/>
      <c r="F33" s="352"/>
      <c r="G33" s="352"/>
      <c r="H33" s="352"/>
      <c r="I33" s="352"/>
      <c r="J33" s="352"/>
      <c r="K33" s="225"/>
    </row>
    <row r="34" spans="2:11" s="1" customFormat="1" ht="15" customHeight="1">
      <c r="B34" s="228"/>
      <c r="C34" s="229"/>
      <c r="D34" s="352" t="s">
        <v>2424</v>
      </c>
      <c r="E34" s="352"/>
      <c r="F34" s="352"/>
      <c r="G34" s="352"/>
      <c r="H34" s="352"/>
      <c r="I34" s="352"/>
      <c r="J34" s="352"/>
      <c r="K34" s="225"/>
    </row>
    <row r="35" spans="2:11" s="1" customFormat="1" ht="15" customHeight="1">
      <c r="B35" s="228"/>
      <c r="C35" s="229"/>
      <c r="D35" s="352" t="s">
        <v>2425</v>
      </c>
      <c r="E35" s="352"/>
      <c r="F35" s="352"/>
      <c r="G35" s="352"/>
      <c r="H35" s="352"/>
      <c r="I35" s="352"/>
      <c r="J35" s="352"/>
      <c r="K35" s="225"/>
    </row>
    <row r="36" spans="2:11" s="1" customFormat="1" ht="15" customHeight="1">
      <c r="B36" s="228"/>
      <c r="C36" s="229"/>
      <c r="D36" s="227"/>
      <c r="E36" s="230" t="s">
        <v>175</v>
      </c>
      <c r="F36" s="227"/>
      <c r="G36" s="352" t="s">
        <v>2426</v>
      </c>
      <c r="H36" s="352"/>
      <c r="I36" s="352"/>
      <c r="J36" s="352"/>
      <c r="K36" s="225"/>
    </row>
    <row r="37" spans="2:11" s="1" customFormat="1" ht="30.75" customHeight="1">
      <c r="B37" s="228"/>
      <c r="C37" s="229"/>
      <c r="D37" s="227"/>
      <c r="E37" s="230" t="s">
        <v>2427</v>
      </c>
      <c r="F37" s="227"/>
      <c r="G37" s="352" t="s">
        <v>2428</v>
      </c>
      <c r="H37" s="352"/>
      <c r="I37" s="352"/>
      <c r="J37" s="352"/>
      <c r="K37" s="225"/>
    </row>
    <row r="38" spans="2:11" s="1" customFormat="1" ht="15" customHeight="1">
      <c r="B38" s="228"/>
      <c r="C38" s="229"/>
      <c r="D38" s="227"/>
      <c r="E38" s="230" t="s">
        <v>57</v>
      </c>
      <c r="F38" s="227"/>
      <c r="G38" s="352" t="s">
        <v>2429</v>
      </c>
      <c r="H38" s="352"/>
      <c r="I38" s="352"/>
      <c r="J38" s="352"/>
      <c r="K38" s="225"/>
    </row>
    <row r="39" spans="2:11" s="1" customFormat="1" ht="15" customHeight="1">
      <c r="B39" s="228"/>
      <c r="C39" s="229"/>
      <c r="D39" s="227"/>
      <c r="E39" s="230" t="s">
        <v>58</v>
      </c>
      <c r="F39" s="227"/>
      <c r="G39" s="352" t="s">
        <v>2430</v>
      </c>
      <c r="H39" s="352"/>
      <c r="I39" s="352"/>
      <c r="J39" s="352"/>
      <c r="K39" s="225"/>
    </row>
    <row r="40" spans="2:11" s="1" customFormat="1" ht="15" customHeight="1">
      <c r="B40" s="228"/>
      <c r="C40" s="229"/>
      <c r="D40" s="227"/>
      <c r="E40" s="230" t="s">
        <v>176</v>
      </c>
      <c r="F40" s="227"/>
      <c r="G40" s="352" t="s">
        <v>2431</v>
      </c>
      <c r="H40" s="352"/>
      <c r="I40" s="352"/>
      <c r="J40" s="352"/>
      <c r="K40" s="225"/>
    </row>
    <row r="41" spans="2:11" s="1" customFormat="1" ht="15" customHeight="1">
      <c r="B41" s="228"/>
      <c r="C41" s="229"/>
      <c r="D41" s="227"/>
      <c r="E41" s="230" t="s">
        <v>177</v>
      </c>
      <c r="F41" s="227"/>
      <c r="G41" s="352" t="s">
        <v>2432</v>
      </c>
      <c r="H41" s="352"/>
      <c r="I41" s="352"/>
      <c r="J41" s="352"/>
      <c r="K41" s="225"/>
    </row>
    <row r="42" spans="2:11" s="1" customFormat="1" ht="15" customHeight="1">
      <c r="B42" s="228"/>
      <c r="C42" s="229"/>
      <c r="D42" s="227"/>
      <c r="E42" s="230" t="s">
        <v>2433</v>
      </c>
      <c r="F42" s="227"/>
      <c r="G42" s="352" t="s">
        <v>2434</v>
      </c>
      <c r="H42" s="352"/>
      <c r="I42" s="352"/>
      <c r="J42" s="352"/>
      <c r="K42" s="225"/>
    </row>
    <row r="43" spans="2:11" s="1" customFormat="1" ht="15" customHeight="1">
      <c r="B43" s="228"/>
      <c r="C43" s="229"/>
      <c r="D43" s="227"/>
      <c r="E43" s="230"/>
      <c r="F43" s="227"/>
      <c r="G43" s="352" t="s">
        <v>2435</v>
      </c>
      <c r="H43" s="352"/>
      <c r="I43" s="352"/>
      <c r="J43" s="352"/>
      <c r="K43" s="225"/>
    </row>
    <row r="44" spans="2:11" s="1" customFormat="1" ht="15" customHeight="1">
      <c r="B44" s="228"/>
      <c r="C44" s="229"/>
      <c r="D44" s="227"/>
      <c r="E44" s="230" t="s">
        <v>2436</v>
      </c>
      <c r="F44" s="227"/>
      <c r="G44" s="352" t="s">
        <v>2437</v>
      </c>
      <c r="H44" s="352"/>
      <c r="I44" s="352"/>
      <c r="J44" s="352"/>
      <c r="K44" s="225"/>
    </row>
    <row r="45" spans="2:11" s="1" customFormat="1" ht="15" customHeight="1">
      <c r="B45" s="228"/>
      <c r="C45" s="229"/>
      <c r="D45" s="227"/>
      <c r="E45" s="230" t="s">
        <v>179</v>
      </c>
      <c r="F45" s="227"/>
      <c r="G45" s="352" t="s">
        <v>2438</v>
      </c>
      <c r="H45" s="352"/>
      <c r="I45" s="352"/>
      <c r="J45" s="352"/>
      <c r="K45" s="225"/>
    </row>
    <row r="46" spans="2:11" s="1" customFormat="1" ht="12.75" customHeight="1">
      <c r="B46" s="228"/>
      <c r="C46" s="229"/>
      <c r="D46" s="227"/>
      <c r="E46" s="227"/>
      <c r="F46" s="227"/>
      <c r="G46" s="227"/>
      <c r="H46" s="227"/>
      <c r="I46" s="227"/>
      <c r="J46" s="227"/>
      <c r="K46" s="225"/>
    </row>
    <row r="47" spans="2:11" s="1" customFormat="1" ht="15" customHeight="1">
      <c r="B47" s="228"/>
      <c r="C47" s="229"/>
      <c r="D47" s="352" t="s">
        <v>2439</v>
      </c>
      <c r="E47" s="352"/>
      <c r="F47" s="352"/>
      <c r="G47" s="352"/>
      <c r="H47" s="352"/>
      <c r="I47" s="352"/>
      <c r="J47" s="352"/>
      <c r="K47" s="225"/>
    </row>
    <row r="48" spans="2:11" s="1" customFormat="1" ht="15" customHeight="1">
      <c r="B48" s="228"/>
      <c r="C48" s="229"/>
      <c r="D48" s="229"/>
      <c r="E48" s="352" t="s">
        <v>2440</v>
      </c>
      <c r="F48" s="352"/>
      <c r="G48" s="352"/>
      <c r="H48" s="352"/>
      <c r="I48" s="352"/>
      <c r="J48" s="352"/>
      <c r="K48" s="225"/>
    </row>
    <row r="49" spans="2:11" s="1" customFormat="1" ht="15" customHeight="1">
      <c r="B49" s="228"/>
      <c r="C49" s="229"/>
      <c r="D49" s="229"/>
      <c r="E49" s="352" t="s">
        <v>2441</v>
      </c>
      <c r="F49" s="352"/>
      <c r="G49" s="352"/>
      <c r="H49" s="352"/>
      <c r="I49" s="352"/>
      <c r="J49" s="352"/>
      <c r="K49" s="225"/>
    </row>
    <row r="50" spans="2:11" s="1" customFormat="1" ht="15" customHeight="1">
      <c r="B50" s="228"/>
      <c r="C50" s="229"/>
      <c r="D50" s="229"/>
      <c r="E50" s="352" t="s">
        <v>2442</v>
      </c>
      <c r="F50" s="352"/>
      <c r="G50" s="352"/>
      <c r="H50" s="352"/>
      <c r="I50" s="352"/>
      <c r="J50" s="352"/>
      <c r="K50" s="225"/>
    </row>
    <row r="51" spans="2:11" s="1" customFormat="1" ht="15" customHeight="1">
      <c r="B51" s="228"/>
      <c r="C51" s="229"/>
      <c r="D51" s="352" t="s">
        <v>2443</v>
      </c>
      <c r="E51" s="352"/>
      <c r="F51" s="352"/>
      <c r="G51" s="352"/>
      <c r="H51" s="352"/>
      <c r="I51" s="352"/>
      <c r="J51" s="352"/>
      <c r="K51" s="225"/>
    </row>
    <row r="52" spans="2:11" s="1" customFormat="1" ht="25.5" customHeight="1">
      <c r="B52" s="224"/>
      <c r="C52" s="353" t="s">
        <v>2444</v>
      </c>
      <c r="D52" s="353"/>
      <c r="E52" s="353"/>
      <c r="F52" s="353"/>
      <c r="G52" s="353"/>
      <c r="H52" s="353"/>
      <c r="I52" s="353"/>
      <c r="J52" s="353"/>
      <c r="K52" s="225"/>
    </row>
    <row r="53" spans="2:11" s="1" customFormat="1" ht="5.25" customHeight="1">
      <c r="B53" s="224"/>
      <c r="C53" s="226"/>
      <c r="D53" s="226"/>
      <c r="E53" s="226"/>
      <c r="F53" s="226"/>
      <c r="G53" s="226"/>
      <c r="H53" s="226"/>
      <c r="I53" s="226"/>
      <c r="J53" s="226"/>
      <c r="K53" s="225"/>
    </row>
    <row r="54" spans="2:11" s="1" customFormat="1" ht="15" customHeight="1">
      <c r="B54" s="224"/>
      <c r="C54" s="352" t="s">
        <v>2445</v>
      </c>
      <c r="D54" s="352"/>
      <c r="E54" s="352"/>
      <c r="F54" s="352"/>
      <c r="G54" s="352"/>
      <c r="H54" s="352"/>
      <c r="I54" s="352"/>
      <c r="J54" s="352"/>
      <c r="K54" s="225"/>
    </row>
    <row r="55" spans="2:11" s="1" customFormat="1" ht="15" customHeight="1">
      <c r="B55" s="224"/>
      <c r="C55" s="352" t="s">
        <v>2446</v>
      </c>
      <c r="D55" s="352"/>
      <c r="E55" s="352"/>
      <c r="F55" s="352"/>
      <c r="G55" s="352"/>
      <c r="H55" s="352"/>
      <c r="I55" s="352"/>
      <c r="J55" s="352"/>
      <c r="K55" s="225"/>
    </row>
    <row r="56" spans="2:11" s="1" customFormat="1" ht="12.75" customHeight="1">
      <c r="B56" s="224"/>
      <c r="C56" s="227"/>
      <c r="D56" s="227"/>
      <c r="E56" s="227"/>
      <c r="F56" s="227"/>
      <c r="G56" s="227"/>
      <c r="H56" s="227"/>
      <c r="I56" s="227"/>
      <c r="J56" s="227"/>
      <c r="K56" s="225"/>
    </row>
    <row r="57" spans="2:11" s="1" customFormat="1" ht="15" customHeight="1">
      <c r="B57" s="224"/>
      <c r="C57" s="352" t="s">
        <v>2447</v>
      </c>
      <c r="D57" s="352"/>
      <c r="E57" s="352"/>
      <c r="F57" s="352"/>
      <c r="G57" s="352"/>
      <c r="H57" s="352"/>
      <c r="I57" s="352"/>
      <c r="J57" s="352"/>
      <c r="K57" s="225"/>
    </row>
    <row r="58" spans="2:11" s="1" customFormat="1" ht="15" customHeight="1">
      <c r="B58" s="224"/>
      <c r="C58" s="229"/>
      <c r="D58" s="352" t="s">
        <v>2448</v>
      </c>
      <c r="E58" s="352"/>
      <c r="F58" s="352"/>
      <c r="G58" s="352"/>
      <c r="H58" s="352"/>
      <c r="I58" s="352"/>
      <c r="J58" s="352"/>
      <c r="K58" s="225"/>
    </row>
    <row r="59" spans="2:11" s="1" customFormat="1" ht="15" customHeight="1">
      <c r="B59" s="224"/>
      <c r="C59" s="229"/>
      <c r="D59" s="352" t="s">
        <v>2449</v>
      </c>
      <c r="E59" s="352"/>
      <c r="F59" s="352"/>
      <c r="G59" s="352"/>
      <c r="H59" s="352"/>
      <c r="I59" s="352"/>
      <c r="J59" s="352"/>
      <c r="K59" s="225"/>
    </row>
    <row r="60" spans="2:11" s="1" customFormat="1" ht="15" customHeight="1">
      <c r="B60" s="224"/>
      <c r="C60" s="229"/>
      <c r="D60" s="352" t="s">
        <v>2450</v>
      </c>
      <c r="E60" s="352"/>
      <c r="F60" s="352"/>
      <c r="G60" s="352"/>
      <c r="H60" s="352"/>
      <c r="I60" s="352"/>
      <c r="J60" s="352"/>
      <c r="K60" s="225"/>
    </row>
    <row r="61" spans="2:11" s="1" customFormat="1" ht="15" customHeight="1">
      <c r="B61" s="224"/>
      <c r="C61" s="229"/>
      <c r="D61" s="352" t="s">
        <v>2451</v>
      </c>
      <c r="E61" s="352"/>
      <c r="F61" s="352"/>
      <c r="G61" s="352"/>
      <c r="H61" s="352"/>
      <c r="I61" s="352"/>
      <c r="J61" s="352"/>
      <c r="K61" s="225"/>
    </row>
    <row r="62" spans="2:11" s="1" customFormat="1" ht="15" customHeight="1">
      <c r="B62" s="224"/>
      <c r="C62" s="229"/>
      <c r="D62" s="354" t="s">
        <v>2452</v>
      </c>
      <c r="E62" s="354"/>
      <c r="F62" s="354"/>
      <c r="G62" s="354"/>
      <c r="H62" s="354"/>
      <c r="I62" s="354"/>
      <c r="J62" s="354"/>
      <c r="K62" s="225"/>
    </row>
    <row r="63" spans="2:11" s="1" customFormat="1" ht="15" customHeight="1">
      <c r="B63" s="224"/>
      <c r="C63" s="229"/>
      <c r="D63" s="352" t="s">
        <v>2453</v>
      </c>
      <c r="E63" s="352"/>
      <c r="F63" s="352"/>
      <c r="G63" s="352"/>
      <c r="H63" s="352"/>
      <c r="I63" s="352"/>
      <c r="J63" s="352"/>
      <c r="K63" s="225"/>
    </row>
    <row r="64" spans="2:11" s="1" customFormat="1" ht="12.75" customHeight="1">
      <c r="B64" s="224"/>
      <c r="C64" s="229"/>
      <c r="D64" s="229"/>
      <c r="E64" s="232"/>
      <c r="F64" s="229"/>
      <c r="G64" s="229"/>
      <c r="H64" s="229"/>
      <c r="I64" s="229"/>
      <c r="J64" s="229"/>
      <c r="K64" s="225"/>
    </row>
    <row r="65" spans="2:11" s="1" customFormat="1" ht="15" customHeight="1">
      <c r="B65" s="224"/>
      <c r="C65" s="229"/>
      <c r="D65" s="352" t="s">
        <v>2454</v>
      </c>
      <c r="E65" s="352"/>
      <c r="F65" s="352"/>
      <c r="G65" s="352"/>
      <c r="H65" s="352"/>
      <c r="I65" s="352"/>
      <c r="J65" s="352"/>
      <c r="K65" s="225"/>
    </row>
    <row r="66" spans="2:11" s="1" customFormat="1" ht="15" customHeight="1">
      <c r="B66" s="224"/>
      <c r="C66" s="229"/>
      <c r="D66" s="354" t="s">
        <v>2455</v>
      </c>
      <c r="E66" s="354"/>
      <c r="F66" s="354"/>
      <c r="G66" s="354"/>
      <c r="H66" s="354"/>
      <c r="I66" s="354"/>
      <c r="J66" s="354"/>
      <c r="K66" s="225"/>
    </row>
    <row r="67" spans="2:11" s="1" customFormat="1" ht="15" customHeight="1">
      <c r="B67" s="224"/>
      <c r="C67" s="229"/>
      <c r="D67" s="352" t="s">
        <v>2456</v>
      </c>
      <c r="E67" s="352"/>
      <c r="F67" s="352"/>
      <c r="G67" s="352"/>
      <c r="H67" s="352"/>
      <c r="I67" s="352"/>
      <c r="J67" s="352"/>
      <c r="K67" s="225"/>
    </row>
    <row r="68" spans="2:11" s="1" customFormat="1" ht="15" customHeight="1">
      <c r="B68" s="224"/>
      <c r="C68" s="229"/>
      <c r="D68" s="352" t="s">
        <v>2457</v>
      </c>
      <c r="E68" s="352"/>
      <c r="F68" s="352"/>
      <c r="G68" s="352"/>
      <c r="H68" s="352"/>
      <c r="I68" s="352"/>
      <c r="J68" s="352"/>
      <c r="K68" s="225"/>
    </row>
    <row r="69" spans="2:11" s="1" customFormat="1" ht="15" customHeight="1">
      <c r="B69" s="224"/>
      <c r="C69" s="229"/>
      <c r="D69" s="352" t="s">
        <v>2458</v>
      </c>
      <c r="E69" s="352"/>
      <c r="F69" s="352"/>
      <c r="G69" s="352"/>
      <c r="H69" s="352"/>
      <c r="I69" s="352"/>
      <c r="J69" s="352"/>
      <c r="K69" s="225"/>
    </row>
    <row r="70" spans="2:11" s="1" customFormat="1" ht="15" customHeight="1">
      <c r="B70" s="224"/>
      <c r="C70" s="229"/>
      <c r="D70" s="352" t="s">
        <v>2459</v>
      </c>
      <c r="E70" s="352"/>
      <c r="F70" s="352"/>
      <c r="G70" s="352"/>
      <c r="H70" s="352"/>
      <c r="I70" s="352"/>
      <c r="J70" s="352"/>
      <c r="K70" s="225"/>
    </row>
    <row r="71" spans="2:11" s="1" customFormat="1" ht="12.75" customHeight="1">
      <c r="B71" s="233"/>
      <c r="C71" s="234"/>
      <c r="D71" s="234"/>
      <c r="E71" s="234"/>
      <c r="F71" s="234"/>
      <c r="G71" s="234"/>
      <c r="H71" s="234"/>
      <c r="I71" s="234"/>
      <c r="J71" s="234"/>
      <c r="K71" s="235"/>
    </row>
    <row r="72" spans="2:11" s="1" customFormat="1" ht="18.75" customHeight="1">
      <c r="B72" s="236"/>
      <c r="C72" s="236"/>
      <c r="D72" s="236"/>
      <c r="E72" s="236"/>
      <c r="F72" s="236"/>
      <c r="G72" s="236"/>
      <c r="H72" s="236"/>
      <c r="I72" s="236"/>
      <c r="J72" s="236"/>
      <c r="K72" s="237"/>
    </row>
    <row r="73" spans="2:11" s="1" customFormat="1" ht="18.75" customHeight="1">
      <c r="B73" s="237"/>
      <c r="C73" s="237"/>
      <c r="D73" s="237"/>
      <c r="E73" s="237"/>
      <c r="F73" s="237"/>
      <c r="G73" s="237"/>
      <c r="H73" s="237"/>
      <c r="I73" s="237"/>
      <c r="J73" s="237"/>
      <c r="K73" s="237"/>
    </row>
    <row r="74" spans="2:11" s="1" customFormat="1" ht="7.5" customHeight="1">
      <c r="B74" s="238"/>
      <c r="C74" s="239"/>
      <c r="D74" s="239"/>
      <c r="E74" s="239"/>
      <c r="F74" s="239"/>
      <c r="G74" s="239"/>
      <c r="H74" s="239"/>
      <c r="I74" s="239"/>
      <c r="J74" s="239"/>
      <c r="K74" s="240"/>
    </row>
    <row r="75" spans="2:11" s="1" customFormat="1" ht="45" customHeight="1">
      <c r="B75" s="241"/>
      <c r="C75" s="347" t="s">
        <v>2460</v>
      </c>
      <c r="D75" s="347"/>
      <c r="E75" s="347"/>
      <c r="F75" s="347"/>
      <c r="G75" s="347"/>
      <c r="H75" s="347"/>
      <c r="I75" s="347"/>
      <c r="J75" s="347"/>
      <c r="K75" s="242"/>
    </row>
    <row r="76" spans="2:11" s="1" customFormat="1" ht="17.25" customHeight="1">
      <c r="B76" s="241"/>
      <c r="C76" s="243" t="s">
        <v>2461</v>
      </c>
      <c r="D76" s="243"/>
      <c r="E76" s="243"/>
      <c r="F76" s="243" t="s">
        <v>2462</v>
      </c>
      <c r="G76" s="244"/>
      <c r="H76" s="243" t="s">
        <v>58</v>
      </c>
      <c r="I76" s="243" t="s">
        <v>61</v>
      </c>
      <c r="J76" s="243" t="s">
        <v>2463</v>
      </c>
      <c r="K76" s="242"/>
    </row>
    <row r="77" spans="2:11" s="1" customFormat="1" ht="17.25" customHeight="1">
      <c r="B77" s="241"/>
      <c r="C77" s="245" t="s">
        <v>2464</v>
      </c>
      <c r="D77" s="245"/>
      <c r="E77" s="245"/>
      <c r="F77" s="246" t="s">
        <v>2465</v>
      </c>
      <c r="G77" s="247"/>
      <c r="H77" s="245"/>
      <c r="I77" s="245"/>
      <c r="J77" s="245" t="s">
        <v>2466</v>
      </c>
      <c r="K77" s="242"/>
    </row>
    <row r="78" spans="2:11" s="1" customFormat="1" ht="5.25" customHeight="1">
      <c r="B78" s="241"/>
      <c r="C78" s="248"/>
      <c r="D78" s="248"/>
      <c r="E78" s="248"/>
      <c r="F78" s="248"/>
      <c r="G78" s="249"/>
      <c r="H78" s="248"/>
      <c r="I78" s="248"/>
      <c r="J78" s="248"/>
      <c r="K78" s="242"/>
    </row>
    <row r="79" spans="2:11" s="1" customFormat="1" ht="15" customHeight="1">
      <c r="B79" s="241"/>
      <c r="C79" s="230" t="s">
        <v>57</v>
      </c>
      <c r="D79" s="250"/>
      <c r="E79" s="250"/>
      <c r="F79" s="251" t="s">
        <v>2467</v>
      </c>
      <c r="G79" s="252"/>
      <c r="H79" s="230" t="s">
        <v>2468</v>
      </c>
      <c r="I79" s="230" t="s">
        <v>2469</v>
      </c>
      <c r="J79" s="230">
        <v>20</v>
      </c>
      <c r="K79" s="242"/>
    </row>
    <row r="80" spans="2:11" s="1" customFormat="1" ht="15" customHeight="1">
      <c r="B80" s="241"/>
      <c r="C80" s="230" t="s">
        <v>2470</v>
      </c>
      <c r="D80" s="230"/>
      <c r="E80" s="230"/>
      <c r="F80" s="251" t="s">
        <v>2467</v>
      </c>
      <c r="G80" s="252"/>
      <c r="H80" s="230" t="s">
        <v>2471</v>
      </c>
      <c r="I80" s="230" t="s">
        <v>2469</v>
      </c>
      <c r="J80" s="230">
        <v>120</v>
      </c>
      <c r="K80" s="242"/>
    </row>
    <row r="81" spans="2:11" s="1" customFormat="1" ht="15" customHeight="1">
      <c r="B81" s="253"/>
      <c r="C81" s="230" t="s">
        <v>2472</v>
      </c>
      <c r="D81" s="230"/>
      <c r="E81" s="230"/>
      <c r="F81" s="251" t="s">
        <v>2473</v>
      </c>
      <c r="G81" s="252"/>
      <c r="H81" s="230" t="s">
        <v>2474</v>
      </c>
      <c r="I81" s="230" t="s">
        <v>2469</v>
      </c>
      <c r="J81" s="230">
        <v>50</v>
      </c>
      <c r="K81" s="242"/>
    </row>
    <row r="82" spans="2:11" s="1" customFormat="1" ht="15" customHeight="1">
      <c r="B82" s="253"/>
      <c r="C82" s="230" t="s">
        <v>2475</v>
      </c>
      <c r="D82" s="230"/>
      <c r="E82" s="230"/>
      <c r="F82" s="251" t="s">
        <v>2467</v>
      </c>
      <c r="G82" s="252"/>
      <c r="H82" s="230" t="s">
        <v>2476</v>
      </c>
      <c r="I82" s="230" t="s">
        <v>2477</v>
      </c>
      <c r="J82" s="230"/>
      <c r="K82" s="242"/>
    </row>
    <row r="83" spans="2:11" s="1" customFormat="1" ht="15" customHeight="1">
      <c r="B83" s="253"/>
      <c r="C83" s="254" t="s">
        <v>2478</v>
      </c>
      <c r="D83" s="254"/>
      <c r="E83" s="254"/>
      <c r="F83" s="255" t="s">
        <v>2473</v>
      </c>
      <c r="G83" s="254"/>
      <c r="H83" s="254" t="s">
        <v>2479</v>
      </c>
      <c r="I83" s="254" t="s">
        <v>2469</v>
      </c>
      <c r="J83" s="254">
        <v>15</v>
      </c>
      <c r="K83" s="242"/>
    </row>
    <row r="84" spans="2:11" s="1" customFormat="1" ht="15" customHeight="1">
      <c r="B84" s="253"/>
      <c r="C84" s="254" t="s">
        <v>2480</v>
      </c>
      <c r="D84" s="254"/>
      <c r="E84" s="254"/>
      <c r="F84" s="255" t="s">
        <v>2473</v>
      </c>
      <c r="G84" s="254"/>
      <c r="H84" s="254" t="s">
        <v>2481</v>
      </c>
      <c r="I84" s="254" t="s">
        <v>2469</v>
      </c>
      <c r="J84" s="254">
        <v>15</v>
      </c>
      <c r="K84" s="242"/>
    </row>
    <row r="85" spans="2:11" s="1" customFormat="1" ht="15" customHeight="1">
      <c r="B85" s="253"/>
      <c r="C85" s="254" t="s">
        <v>2482</v>
      </c>
      <c r="D85" s="254"/>
      <c r="E85" s="254"/>
      <c r="F85" s="255" t="s">
        <v>2473</v>
      </c>
      <c r="G85" s="254"/>
      <c r="H85" s="254" t="s">
        <v>2483</v>
      </c>
      <c r="I85" s="254" t="s">
        <v>2469</v>
      </c>
      <c r="J85" s="254">
        <v>20</v>
      </c>
      <c r="K85" s="242"/>
    </row>
    <row r="86" spans="2:11" s="1" customFormat="1" ht="15" customHeight="1">
      <c r="B86" s="253"/>
      <c r="C86" s="254" t="s">
        <v>2484</v>
      </c>
      <c r="D86" s="254"/>
      <c r="E86" s="254"/>
      <c r="F86" s="255" t="s">
        <v>2473</v>
      </c>
      <c r="G86" s="254"/>
      <c r="H86" s="254" t="s">
        <v>2485</v>
      </c>
      <c r="I86" s="254" t="s">
        <v>2469</v>
      </c>
      <c r="J86" s="254">
        <v>20</v>
      </c>
      <c r="K86" s="242"/>
    </row>
    <row r="87" spans="2:11" s="1" customFormat="1" ht="15" customHeight="1">
      <c r="B87" s="253"/>
      <c r="C87" s="230" t="s">
        <v>2486</v>
      </c>
      <c r="D87" s="230"/>
      <c r="E87" s="230"/>
      <c r="F87" s="251" t="s">
        <v>2473</v>
      </c>
      <c r="G87" s="252"/>
      <c r="H87" s="230" t="s">
        <v>2487</v>
      </c>
      <c r="I87" s="230" t="s">
        <v>2469</v>
      </c>
      <c r="J87" s="230">
        <v>50</v>
      </c>
      <c r="K87" s="242"/>
    </row>
    <row r="88" spans="2:11" s="1" customFormat="1" ht="15" customHeight="1">
      <c r="B88" s="253"/>
      <c r="C88" s="230" t="s">
        <v>2488</v>
      </c>
      <c r="D88" s="230"/>
      <c r="E88" s="230"/>
      <c r="F88" s="251" t="s">
        <v>2473</v>
      </c>
      <c r="G88" s="252"/>
      <c r="H88" s="230" t="s">
        <v>2489</v>
      </c>
      <c r="I88" s="230" t="s">
        <v>2469</v>
      </c>
      <c r="J88" s="230">
        <v>20</v>
      </c>
      <c r="K88" s="242"/>
    </row>
    <row r="89" spans="2:11" s="1" customFormat="1" ht="15" customHeight="1">
      <c r="B89" s="253"/>
      <c r="C89" s="230" t="s">
        <v>2490</v>
      </c>
      <c r="D89" s="230"/>
      <c r="E89" s="230"/>
      <c r="F89" s="251" t="s">
        <v>2473</v>
      </c>
      <c r="G89" s="252"/>
      <c r="H89" s="230" t="s">
        <v>2491</v>
      </c>
      <c r="I89" s="230" t="s">
        <v>2469</v>
      </c>
      <c r="J89" s="230">
        <v>20</v>
      </c>
      <c r="K89" s="242"/>
    </row>
    <row r="90" spans="2:11" s="1" customFormat="1" ht="15" customHeight="1">
      <c r="B90" s="253"/>
      <c r="C90" s="230" t="s">
        <v>2492</v>
      </c>
      <c r="D90" s="230"/>
      <c r="E90" s="230"/>
      <c r="F90" s="251" t="s">
        <v>2473</v>
      </c>
      <c r="G90" s="252"/>
      <c r="H90" s="230" t="s">
        <v>2493</v>
      </c>
      <c r="I90" s="230" t="s">
        <v>2469</v>
      </c>
      <c r="J90" s="230">
        <v>50</v>
      </c>
      <c r="K90" s="242"/>
    </row>
    <row r="91" spans="2:11" s="1" customFormat="1" ht="15" customHeight="1">
      <c r="B91" s="253"/>
      <c r="C91" s="230" t="s">
        <v>2494</v>
      </c>
      <c r="D91" s="230"/>
      <c r="E91" s="230"/>
      <c r="F91" s="251" t="s">
        <v>2473</v>
      </c>
      <c r="G91" s="252"/>
      <c r="H91" s="230" t="s">
        <v>2494</v>
      </c>
      <c r="I91" s="230" t="s">
        <v>2469</v>
      </c>
      <c r="J91" s="230">
        <v>50</v>
      </c>
      <c r="K91" s="242"/>
    </row>
    <row r="92" spans="2:11" s="1" customFormat="1" ht="15" customHeight="1">
      <c r="B92" s="253"/>
      <c r="C92" s="230" t="s">
        <v>2495</v>
      </c>
      <c r="D92" s="230"/>
      <c r="E92" s="230"/>
      <c r="F92" s="251" t="s">
        <v>2473</v>
      </c>
      <c r="G92" s="252"/>
      <c r="H92" s="230" t="s">
        <v>2496</v>
      </c>
      <c r="I92" s="230" t="s">
        <v>2469</v>
      </c>
      <c r="J92" s="230">
        <v>255</v>
      </c>
      <c r="K92" s="242"/>
    </row>
    <row r="93" spans="2:11" s="1" customFormat="1" ht="15" customHeight="1">
      <c r="B93" s="253"/>
      <c r="C93" s="230" t="s">
        <v>2497</v>
      </c>
      <c r="D93" s="230"/>
      <c r="E93" s="230"/>
      <c r="F93" s="251" t="s">
        <v>2467</v>
      </c>
      <c r="G93" s="252"/>
      <c r="H93" s="230" t="s">
        <v>2498</v>
      </c>
      <c r="I93" s="230" t="s">
        <v>2499</v>
      </c>
      <c r="J93" s="230"/>
      <c r="K93" s="242"/>
    </row>
    <row r="94" spans="2:11" s="1" customFormat="1" ht="15" customHeight="1">
      <c r="B94" s="253"/>
      <c r="C94" s="230" t="s">
        <v>2500</v>
      </c>
      <c r="D94" s="230"/>
      <c r="E94" s="230"/>
      <c r="F94" s="251" t="s">
        <v>2467</v>
      </c>
      <c r="G94" s="252"/>
      <c r="H94" s="230" t="s">
        <v>2501</v>
      </c>
      <c r="I94" s="230" t="s">
        <v>2502</v>
      </c>
      <c r="J94" s="230"/>
      <c r="K94" s="242"/>
    </row>
    <row r="95" spans="2:11" s="1" customFormat="1" ht="15" customHeight="1">
      <c r="B95" s="253"/>
      <c r="C95" s="230" t="s">
        <v>2503</v>
      </c>
      <c r="D95" s="230"/>
      <c r="E95" s="230"/>
      <c r="F95" s="251" t="s">
        <v>2467</v>
      </c>
      <c r="G95" s="252"/>
      <c r="H95" s="230" t="s">
        <v>2503</v>
      </c>
      <c r="I95" s="230" t="s">
        <v>2502</v>
      </c>
      <c r="J95" s="230"/>
      <c r="K95" s="242"/>
    </row>
    <row r="96" spans="2:11" s="1" customFormat="1" ht="15" customHeight="1">
      <c r="B96" s="253"/>
      <c r="C96" s="230" t="s">
        <v>42</v>
      </c>
      <c r="D96" s="230"/>
      <c r="E96" s="230"/>
      <c r="F96" s="251" t="s">
        <v>2467</v>
      </c>
      <c r="G96" s="252"/>
      <c r="H96" s="230" t="s">
        <v>2504</v>
      </c>
      <c r="I96" s="230" t="s">
        <v>2502</v>
      </c>
      <c r="J96" s="230"/>
      <c r="K96" s="242"/>
    </row>
    <row r="97" spans="2:11" s="1" customFormat="1" ht="15" customHeight="1">
      <c r="B97" s="253"/>
      <c r="C97" s="230" t="s">
        <v>52</v>
      </c>
      <c r="D97" s="230"/>
      <c r="E97" s="230"/>
      <c r="F97" s="251" t="s">
        <v>2467</v>
      </c>
      <c r="G97" s="252"/>
      <c r="H97" s="230" t="s">
        <v>2505</v>
      </c>
      <c r="I97" s="230" t="s">
        <v>2502</v>
      </c>
      <c r="J97" s="230"/>
      <c r="K97" s="242"/>
    </row>
    <row r="98" spans="2:11" s="1" customFormat="1" ht="15" customHeight="1">
      <c r="B98" s="256"/>
      <c r="C98" s="257"/>
      <c r="D98" s="257"/>
      <c r="E98" s="257"/>
      <c r="F98" s="257"/>
      <c r="G98" s="257"/>
      <c r="H98" s="257"/>
      <c r="I98" s="257"/>
      <c r="J98" s="257"/>
      <c r="K98" s="258"/>
    </row>
    <row r="99" spans="2:11" s="1" customFormat="1" ht="18.75" customHeight="1">
      <c r="B99" s="259"/>
      <c r="C99" s="260"/>
      <c r="D99" s="260"/>
      <c r="E99" s="260"/>
      <c r="F99" s="260"/>
      <c r="G99" s="260"/>
      <c r="H99" s="260"/>
      <c r="I99" s="260"/>
      <c r="J99" s="260"/>
      <c r="K99" s="259"/>
    </row>
    <row r="100" spans="2:11" s="1" customFormat="1" ht="18.75" customHeight="1">
      <c r="B100" s="237"/>
      <c r="C100" s="237"/>
      <c r="D100" s="237"/>
      <c r="E100" s="237"/>
      <c r="F100" s="237"/>
      <c r="G100" s="237"/>
      <c r="H100" s="237"/>
      <c r="I100" s="237"/>
      <c r="J100" s="237"/>
      <c r="K100" s="237"/>
    </row>
    <row r="101" spans="2:11" s="1" customFormat="1" ht="7.5" customHeight="1">
      <c r="B101" s="238"/>
      <c r="C101" s="239"/>
      <c r="D101" s="239"/>
      <c r="E101" s="239"/>
      <c r="F101" s="239"/>
      <c r="G101" s="239"/>
      <c r="H101" s="239"/>
      <c r="I101" s="239"/>
      <c r="J101" s="239"/>
      <c r="K101" s="240"/>
    </row>
    <row r="102" spans="2:11" s="1" customFormat="1" ht="45" customHeight="1">
      <c r="B102" s="241"/>
      <c r="C102" s="347" t="s">
        <v>2506</v>
      </c>
      <c r="D102" s="347"/>
      <c r="E102" s="347"/>
      <c r="F102" s="347"/>
      <c r="G102" s="347"/>
      <c r="H102" s="347"/>
      <c r="I102" s="347"/>
      <c r="J102" s="347"/>
      <c r="K102" s="242"/>
    </row>
    <row r="103" spans="2:11" s="1" customFormat="1" ht="17.25" customHeight="1">
      <c r="B103" s="241"/>
      <c r="C103" s="243" t="s">
        <v>2461</v>
      </c>
      <c r="D103" s="243"/>
      <c r="E103" s="243"/>
      <c r="F103" s="243" t="s">
        <v>2462</v>
      </c>
      <c r="G103" s="244"/>
      <c r="H103" s="243" t="s">
        <v>58</v>
      </c>
      <c r="I103" s="243" t="s">
        <v>61</v>
      </c>
      <c r="J103" s="243" t="s">
        <v>2463</v>
      </c>
      <c r="K103" s="242"/>
    </row>
    <row r="104" spans="2:11" s="1" customFormat="1" ht="17.25" customHeight="1">
      <c r="B104" s="241"/>
      <c r="C104" s="245" t="s">
        <v>2464</v>
      </c>
      <c r="D104" s="245"/>
      <c r="E104" s="245"/>
      <c r="F104" s="246" t="s">
        <v>2465</v>
      </c>
      <c r="G104" s="247"/>
      <c r="H104" s="245"/>
      <c r="I104" s="245"/>
      <c r="J104" s="245" t="s">
        <v>2466</v>
      </c>
      <c r="K104" s="242"/>
    </row>
    <row r="105" spans="2:11" s="1" customFormat="1" ht="5.25" customHeight="1">
      <c r="B105" s="241"/>
      <c r="C105" s="243"/>
      <c r="D105" s="243"/>
      <c r="E105" s="243"/>
      <c r="F105" s="243"/>
      <c r="G105" s="261"/>
      <c r="H105" s="243"/>
      <c r="I105" s="243"/>
      <c r="J105" s="243"/>
      <c r="K105" s="242"/>
    </row>
    <row r="106" spans="2:11" s="1" customFormat="1" ht="15" customHeight="1">
      <c r="B106" s="241"/>
      <c r="C106" s="230" t="s">
        <v>57</v>
      </c>
      <c r="D106" s="250"/>
      <c r="E106" s="250"/>
      <c r="F106" s="251" t="s">
        <v>2467</v>
      </c>
      <c r="G106" s="230"/>
      <c r="H106" s="230" t="s">
        <v>2507</v>
      </c>
      <c r="I106" s="230" t="s">
        <v>2469</v>
      </c>
      <c r="J106" s="230">
        <v>20</v>
      </c>
      <c r="K106" s="242"/>
    </row>
    <row r="107" spans="2:11" s="1" customFormat="1" ht="15" customHeight="1">
      <c r="B107" s="241"/>
      <c r="C107" s="230" t="s">
        <v>2470</v>
      </c>
      <c r="D107" s="230"/>
      <c r="E107" s="230"/>
      <c r="F107" s="251" t="s">
        <v>2467</v>
      </c>
      <c r="G107" s="230"/>
      <c r="H107" s="230" t="s">
        <v>2507</v>
      </c>
      <c r="I107" s="230" t="s">
        <v>2469</v>
      </c>
      <c r="J107" s="230">
        <v>120</v>
      </c>
      <c r="K107" s="242"/>
    </row>
    <row r="108" spans="2:11" s="1" customFormat="1" ht="15" customHeight="1">
      <c r="B108" s="253"/>
      <c r="C108" s="230" t="s">
        <v>2472</v>
      </c>
      <c r="D108" s="230"/>
      <c r="E108" s="230"/>
      <c r="F108" s="251" t="s">
        <v>2473</v>
      </c>
      <c r="G108" s="230"/>
      <c r="H108" s="230" t="s">
        <v>2507</v>
      </c>
      <c r="I108" s="230" t="s">
        <v>2469</v>
      </c>
      <c r="J108" s="230">
        <v>50</v>
      </c>
      <c r="K108" s="242"/>
    </row>
    <row r="109" spans="2:11" s="1" customFormat="1" ht="15" customHeight="1">
      <c r="B109" s="253"/>
      <c r="C109" s="230" t="s">
        <v>2475</v>
      </c>
      <c r="D109" s="230"/>
      <c r="E109" s="230"/>
      <c r="F109" s="251" t="s">
        <v>2467</v>
      </c>
      <c r="G109" s="230"/>
      <c r="H109" s="230" t="s">
        <v>2507</v>
      </c>
      <c r="I109" s="230" t="s">
        <v>2477</v>
      </c>
      <c r="J109" s="230"/>
      <c r="K109" s="242"/>
    </row>
    <row r="110" spans="2:11" s="1" customFormat="1" ht="15" customHeight="1">
      <c r="B110" s="253"/>
      <c r="C110" s="230" t="s">
        <v>2486</v>
      </c>
      <c r="D110" s="230"/>
      <c r="E110" s="230"/>
      <c r="F110" s="251" t="s">
        <v>2473</v>
      </c>
      <c r="G110" s="230"/>
      <c r="H110" s="230" t="s">
        <v>2507</v>
      </c>
      <c r="I110" s="230" t="s">
        <v>2469</v>
      </c>
      <c r="J110" s="230">
        <v>50</v>
      </c>
      <c r="K110" s="242"/>
    </row>
    <row r="111" spans="2:11" s="1" customFormat="1" ht="15" customHeight="1">
      <c r="B111" s="253"/>
      <c r="C111" s="230" t="s">
        <v>2494</v>
      </c>
      <c r="D111" s="230"/>
      <c r="E111" s="230"/>
      <c r="F111" s="251" t="s">
        <v>2473</v>
      </c>
      <c r="G111" s="230"/>
      <c r="H111" s="230" t="s">
        <v>2507</v>
      </c>
      <c r="I111" s="230" t="s">
        <v>2469</v>
      </c>
      <c r="J111" s="230">
        <v>50</v>
      </c>
      <c r="K111" s="242"/>
    </row>
    <row r="112" spans="2:11" s="1" customFormat="1" ht="15" customHeight="1">
      <c r="B112" s="253"/>
      <c r="C112" s="230" t="s">
        <v>2492</v>
      </c>
      <c r="D112" s="230"/>
      <c r="E112" s="230"/>
      <c r="F112" s="251" t="s">
        <v>2473</v>
      </c>
      <c r="G112" s="230"/>
      <c r="H112" s="230" t="s">
        <v>2507</v>
      </c>
      <c r="I112" s="230" t="s">
        <v>2469</v>
      </c>
      <c r="J112" s="230">
        <v>50</v>
      </c>
      <c r="K112" s="242"/>
    </row>
    <row r="113" spans="2:11" s="1" customFormat="1" ht="15" customHeight="1">
      <c r="B113" s="253"/>
      <c r="C113" s="230" t="s">
        <v>57</v>
      </c>
      <c r="D113" s="230"/>
      <c r="E113" s="230"/>
      <c r="F113" s="251" t="s">
        <v>2467</v>
      </c>
      <c r="G113" s="230"/>
      <c r="H113" s="230" t="s">
        <v>2508</v>
      </c>
      <c r="I113" s="230" t="s">
        <v>2469</v>
      </c>
      <c r="J113" s="230">
        <v>20</v>
      </c>
      <c r="K113" s="242"/>
    </row>
    <row r="114" spans="2:11" s="1" customFormat="1" ht="15" customHeight="1">
      <c r="B114" s="253"/>
      <c r="C114" s="230" t="s">
        <v>2509</v>
      </c>
      <c r="D114" s="230"/>
      <c r="E114" s="230"/>
      <c r="F114" s="251" t="s">
        <v>2467</v>
      </c>
      <c r="G114" s="230"/>
      <c r="H114" s="230" t="s">
        <v>2510</v>
      </c>
      <c r="I114" s="230" t="s">
        <v>2469</v>
      </c>
      <c r="J114" s="230">
        <v>120</v>
      </c>
      <c r="K114" s="242"/>
    </row>
    <row r="115" spans="2:11" s="1" customFormat="1" ht="15" customHeight="1">
      <c r="B115" s="253"/>
      <c r="C115" s="230" t="s">
        <v>42</v>
      </c>
      <c r="D115" s="230"/>
      <c r="E115" s="230"/>
      <c r="F115" s="251" t="s">
        <v>2467</v>
      </c>
      <c r="G115" s="230"/>
      <c r="H115" s="230" t="s">
        <v>2511</v>
      </c>
      <c r="I115" s="230" t="s">
        <v>2502</v>
      </c>
      <c r="J115" s="230"/>
      <c r="K115" s="242"/>
    </row>
    <row r="116" spans="2:11" s="1" customFormat="1" ht="15" customHeight="1">
      <c r="B116" s="253"/>
      <c r="C116" s="230" t="s">
        <v>52</v>
      </c>
      <c r="D116" s="230"/>
      <c r="E116" s="230"/>
      <c r="F116" s="251" t="s">
        <v>2467</v>
      </c>
      <c r="G116" s="230"/>
      <c r="H116" s="230" t="s">
        <v>2512</v>
      </c>
      <c r="I116" s="230" t="s">
        <v>2502</v>
      </c>
      <c r="J116" s="230"/>
      <c r="K116" s="242"/>
    </row>
    <row r="117" spans="2:11" s="1" customFormat="1" ht="15" customHeight="1">
      <c r="B117" s="253"/>
      <c r="C117" s="230" t="s">
        <v>61</v>
      </c>
      <c r="D117" s="230"/>
      <c r="E117" s="230"/>
      <c r="F117" s="251" t="s">
        <v>2467</v>
      </c>
      <c r="G117" s="230"/>
      <c r="H117" s="230" t="s">
        <v>2513</v>
      </c>
      <c r="I117" s="230" t="s">
        <v>2514</v>
      </c>
      <c r="J117" s="230"/>
      <c r="K117" s="242"/>
    </row>
    <row r="118" spans="2:11" s="1" customFormat="1" ht="15" customHeight="1">
      <c r="B118" s="256"/>
      <c r="C118" s="262"/>
      <c r="D118" s="262"/>
      <c r="E118" s="262"/>
      <c r="F118" s="262"/>
      <c r="G118" s="262"/>
      <c r="H118" s="262"/>
      <c r="I118" s="262"/>
      <c r="J118" s="262"/>
      <c r="K118" s="258"/>
    </row>
    <row r="119" spans="2:11" s="1" customFormat="1" ht="18.75" customHeight="1">
      <c r="B119" s="263"/>
      <c r="C119" s="264"/>
      <c r="D119" s="264"/>
      <c r="E119" s="264"/>
      <c r="F119" s="265"/>
      <c r="G119" s="264"/>
      <c r="H119" s="264"/>
      <c r="I119" s="264"/>
      <c r="J119" s="264"/>
      <c r="K119" s="263"/>
    </row>
    <row r="120" spans="2:11" s="1" customFormat="1" ht="18.75" customHeight="1">
      <c r="B120" s="237"/>
      <c r="C120" s="237"/>
      <c r="D120" s="237"/>
      <c r="E120" s="237"/>
      <c r="F120" s="237"/>
      <c r="G120" s="237"/>
      <c r="H120" s="237"/>
      <c r="I120" s="237"/>
      <c r="J120" s="237"/>
      <c r="K120" s="237"/>
    </row>
    <row r="121" spans="2:11" s="1" customFormat="1" ht="7.5" customHeight="1">
      <c r="B121" s="266"/>
      <c r="C121" s="267"/>
      <c r="D121" s="267"/>
      <c r="E121" s="267"/>
      <c r="F121" s="267"/>
      <c r="G121" s="267"/>
      <c r="H121" s="267"/>
      <c r="I121" s="267"/>
      <c r="J121" s="267"/>
      <c r="K121" s="268"/>
    </row>
    <row r="122" spans="2:11" s="1" customFormat="1" ht="45" customHeight="1">
      <c r="B122" s="269"/>
      <c r="C122" s="348" t="s">
        <v>2515</v>
      </c>
      <c r="D122" s="348"/>
      <c r="E122" s="348"/>
      <c r="F122" s="348"/>
      <c r="G122" s="348"/>
      <c r="H122" s="348"/>
      <c r="I122" s="348"/>
      <c r="J122" s="348"/>
      <c r="K122" s="270"/>
    </row>
    <row r="123" spans="2:11" s="1" customFormat="1" ht="17.25" customHeight="1">
      <c r="B123" s="271"/>
      <c r="C123" s="243" t="s">
        <v>2461</v>
      </c>
      <c r="D123" s="243"/>
      <c r="E123" s="243"/>
      <c r="F123" s="243" t="s">
        <v>2462</v>
      </c>
      <c r="G123" s="244"/>
      <c r="H123" s="243" t="s">
        <v>58</v>
      </c>
      <c r="I123" s="243" t="s">
        <v>61</v>
      </c>
      <c r="J123" s="243" t="s">
        <v>2463</v>
      </c>
      <c r="K123" s="272"/>
    </row>
    <row r="124" spans="2:11" s="1" customFormat="1" ht="17.25" customHeight="1">
      <c r="B124" s="271"/>
      <c r="C124" s="245" t="s">
        <v>2464</v>
      </c>
      <c r="D124" s="245"/>
      <c r="E124" s="245"/>
      <c r="F124" s="246" t="s">
        <v>2465</v>
      </c>
      <c r="G124" s="247"/>
      <c r="H124" s="245"/>
      <c r="I124" s="245"/>
      <c r="J124" s="245" t="s">
        <v>2466</v>
      </c>
      <c r="K124" s="272"/>
    </row>
    <row r="125" spans="2:11" s="1" customFormat="1" ht="5.25" customHeight="1">
      <c r="B125" s="273"/>
      <c r="C125" s="248"/>
      <c r="D125" s="248"/>
      <c r="E125" s="248"/>
      <c r="F125" s="248"/>
      <c r="G125" s="274"/>
      <c r="H125" s="248"/>
      <c r="I125" s="248"/>
      <c r="J125" s="248"/>
      <c r="K125" s="275"/>
    </row>
    <row r="126" spans="2:11" s="1" customFormat="1" ht="15" customHeight="1">
      <c r="B126" s="273"/>
      <c r="C126" s="230" t="s">
        <v>2470</v>
      </c>
      <c r="D126" s="250"/>
      <c r="E126" s="250"/>
      <c r="F126" s="251" t="s">
        <v>2467</v>
      </c>
      <c r="G126" s="230"/>
      <c r="H126" s="230" t="s">
        <v>2507</v>
      </c>
      <c r="I126" s="230" t="s">
        <v>2469</v>
      </c>
      <c r="J126" s="230">
        <v>120</v>
      </c>
      <c r="K126" s="276"/>
    </row>
    <row r="127" spans="2:11" s="1" customFormat="1" ht="15" customHeight="1">
      <c r="B127" s="273"/>
      <c r="C127" s="230" t="s">
        <v>2516</v>
      </c>
      <c r="D127" s="230"/>
      <c r="E127" s="230"/>
      <c r="F127" s="251" t="s">
        <v>2467</v>
      </c>
      <c r="G127" s="230"/>
      <c r="H127" s="230" t="s">
        <v>2517</v>
      </c>
      <c r="I127" s="230" t="s">
        <v>2469</v>
      </c>
      <c r="J127" s="230" t="s">
        <v>2518</v>
      </c>
      <c r="K127" s="276"/>
    </row>
    <row r="128" spans="2:11" s="1" customFormat="1" ht="15" customHeight="1">
      <c r="B128" s="273"/>
      <c r="C128" s="230" t="s">
        <v>88</v>
      </c>
      <c r="D128" s="230"/>
      <c r="E128" s="230"/>
      <c r="F128" s="251" t="s">
        <v>2467</v>
      </c>
      <c r="G128" s="230"/>
      <c r="H128" s="230" t="s">
        <v>2519</v>
      </c>
      <c r="I128" s="230" t="s">
        <v>2469</v>
      </c>
      <c r="J128" s="230" t="s">
        <v>2518</v>
      </c>
      <c r="K128" s="276"/>
    </row>
    <row r="129" spans="2:11" s="1" customFormat="1" ht="15" customHeight="1">
      <c r="B129" s="273"/>
      <c r="C129" s="230" t="s">
        <v>2478</v>
      </c>
      <c r="D129" s="230"/>
      <c r="E129" s="230"/>
      <c r="F129" s="251" t="s">
        <v>2473</v>
      </c>
      <c r="G129" s="230"/>
      <c r="H129" s="230" t="s">
        <v>2479</v>
      </c>
      <c r="I129" s="230" t="s">
        <v>2469</v>
      </c>
      <c r="J129" s="230">
        <v>15</v>
      </c>
      <c r="K129" s="276"/>
    </row>
    <row r="130" spans="2:11" s="1" customFormat="1" ht="15" customHeight="1">
      <c r="B130" s="273"/>
      <c r="C130" s="254" t="s">
        <v>2480</v>
      </c>
      <c r="D130" s="254"/>
      <c r="E130" s="254"/>
      <c r="F130" s="255" t="s">
        <v>2473</v>
      </c>
      <c r="G130" s="254"/>
      <c r="H130" s="254" t="s">
        <v>2481</v>
      </c>
      <c r="I130" s="254" t="s">
        <v>2469</v>
      </c>
      <c r="J130" s="254">
        <v>15</v>
      </c>
      <c r="K130" s="276"/>
    </row>
    <row r="131" spans="2:11" s="1" customFormat="1" ht="15" customHeight="1">
      <c r="B131" s="273"/>
      <c r="C131" s="254" t="s">
        <v>2482</v>
      </c>
      <c r="D131" s="254"/>
      <c r="E131" s="254"/>
      <c r="F131" s="255" t="s">
        <v>2473</v>
      </c>
      <c r="G131" s="254"/>
      <c r="H131" s="254" t="s">
        <v>2483</v>
      </c>
      <c r="I131" s="254" t="s">
        <v>2469</v>
      </c>
      <c r="J131" s="254">
        <v>20</v>
      </c>
      <c r="K131" s="276"/>
    </row>
    <row r="132" spans="2:11" s="1" customFormat="1" ht="15" customHeight="1">
      <c r="B132" s="273"/>
      <c r="C132" s="254" t="s">
        <v>2484</v>
      </c>
      <c r="D132" s="254"/>
      <c r="E132" s="254"/>
      <c r="F132" s="255" t="s">
        <v>2473</v>
      </c>
      <c r="G132" s="254"/>
      <c r="H132" s="254" t="s">
        <v>2485</v>
      </c>
      <c r="I132" s="254" t="s">
        <v>2469</v>
      </c>
      <c r="J132" s="254">
        <v>20</v>
      </c>
      <c r="K132" s="276"/>
    </row>
    <row r="133" spans="2:11" s="1" customFormat="1" ht="15" customHeight="1">
      <c r="B133" s="273"/>
      <c r="C133" s="230" t="s">
        <v>2472</v>
      </c>
      <c r="D133" s="230"/>
      <c r="E133" s="230"/>
      <c r="F133" s="251" t="s">
        <v>2473</v>
      </c>
      <c r="G133" s="230"/>
      <c r="H133" s="230" t="s">
        <v>2507</v>
      </c>
      <c r="I133" s="230" t="s">
        <v>2469</v>
      </c>
      <c r="J133" s="230">
        <v>50</v>
      </c>
      <c r="K133" s="276"/>
    </row>
    <row r="134" spans="2:11" s="1" customFormat="1" ht="15" customHeight="1">
      <c r="B134" s="273"/>
      <c r="C134" s="230" t="s">
        <v>2486</v>
      </c>
      <c r="D134" s="230"/>
      <c r="E134" s="230"/>
      <c r="F134" s="251" t="s">
        <v>2473</v>
      </c>
      <c r="G134" s="230"/>
      <c r="H134" s="230" t="s">
        <v>2507</v>
      </c>
      <c r="I134" s="230" t="s">
        <v>2469</v>
      </c>
      <c r="J134" s="230">
        <v>50</v>
      </c>
      <c r="K134" s="276"/>
    </row>
    <row r="135" spans="2:11" s="1" customFormat="1" ht="15" customHeight="1">
      <c r="B135" s="273"/>
      <c r="C135" s="230" t="s">
        <v>2492</v>
      </c>
      <c r="D135" s="230"/>
      <c r="E135" s="230"/>
      <c r="F135" s="251" t="s">
        <v>2473</v>
      </c>
      <c r="G135" s="230"/>
      <c r="H135" s="230" t="s">
        <v>2507</v>
      </c>
      <c r="I135" s="230" t="s">
        <v>2469</v>
      </c>
      <c r="J135" s="230">
        <v>50</v>
      </c>
      <c r="K135" s="276"/>
    </row>
    <row r="136" spans="2:11" s="1" customFormat="1" ht="15" customHeight="1">
      <c r="B136" s="273"/>
      <c r="C136" s="230" t="s">
        <v>2494</v>
      </c>
      <c r="D136" s="230"/>
      <c r="E136" s="230"/>
      <c r="F136" s="251" t="s">
        <v>2473</v>
      </c>
      <c r="G136" s="230"/>
      <c r="H136" s="230" t="s">
        <v>2507</v>
      </c>
      <c r="I136" s="230" t="s">
        <v>2469</v>
      </c>
      <c r="J136" s="230">
        <v>50</v>
      </c>
      <c r="K136" s="276"/>
    </row>
    <row r="137" spans="2:11" s="1" customFormat="1" ht="15" customHeight="1">
      <c r="B137" s="273"/>
      <c r="C137" s="230" t="s">
        <v>2495</v>
      </c>
      <c r="D137" s="230"/>
      <c r="E137" s="230"/>
      <c r="F137" s="251" t="s">
        <v>2473</v>
      </c>
      <c r="G137" s="230"/>
      <c r="H137" s="230" t="s">
        <v>2520</v>
      </c>
      <c r="I137" s="230" t="s">
        <v>2469</v>
      </c>
      <c r="J137" s="230">
        <v>255</v>
      </c>
      <c r="K137" s="276"/>
    </row>
    <row r="138" spans="2:11" s="1" customFormat="1" ht="15" customHeight="1">
      <c r="B138" s="273"/>
      <c r="C138" s="230" t="s">
        <v>2497</v>
      </c>
      <c r="D138" s="230"/>
      <c r="E138" s="230"/>
      <c r="F138" s="251" t="s">
        <v>2467</v>
      </c>
      <c r="G138" s="230"/>
      <c r="H138" s="230" t="s">
        <v>2521</v>
      </c>
      <c r="I138" s="230" t="s">
        <v>2499</v>
      </c>
      <c r="J138" s="230"/>
      <c r="K138" s="276"/>
    </row>
    <row r="139" spans="2:11" s="1" customFormat="1" ht="15" customHeight="1">
      <c r="B139" s="273"/>
      <c r="C139" s="230" t="s">
        <v>2500</v>
      </c>
      <c r="D139" s="230"/>
      <c r="E139" s="230"/>
      <c r="F139" s="251" t="s">
        <v>2467</v>
      </c>
      <c r="G139" s="230"/>
      <c r="H139" s="230" t="s">
        <v>2522</v>
      </c>
      <c r="I139" s="230" t="s">
        <v>2502</v>
      </c>
      <c r="J139" s="230"/>
      <c r="K139" s="276"/>
    </row>
    <row r="140" spans="2:11" s="1" customFormat="1" ht="15" customHeight="1">
      <c r="B140" s="273"/>
      <c r="C140" s="230" t="s">
        <v>2503</v>
      </c>
      <c r="D140" s="230"/>
      <c r="E140" s="230"/>
      <c r="F140" s="251" t="s">
        <v>2467</v>
      </c>
      <c r="G140" s="230"/>
      <c r="H140" s="230" t="s">
        <v>2503</v>
      </c>
      <c r="I140" s="230" t="s">
        <v>2502</v>
      </c>
      <c r="J140" s="230"/>
      <c r="K140" s="276"/>
    </row>
    <row r="141" spans="2:11" s="1" customFormat="1" ht="15" customHeight="1">
      <c r="B141" s="273"/>
      <c r="C141" s="230" t="s">
        <v>42</v>
      </c>
      <c r="D141" s="230"/>
      <c r="E141" s="230"/>
      <c r="F141" s="251" t="s">
        <v>2467</v>
      </c>
      <c r="G141" s="230"/>
      <c r="H141" s="230" t="s">
        <v>2523</v>
      </c>
      <c r="I141" s="230" t="s">
        <v>2502</v>
      </c>
      <c r="J141" s="230"/>
      <c r="K141" s="276"/>
    </row>
    <row r="142" spans="2:11" s="1" customFormat="1" ht="15" customHeight="1">
      <c r="B142" s="273"/>
      <c r="C142" s="230" t="s">
        <v>2524</v>
      </c>
      <c r="D142" s="230"/>
      <c r="E142" s="230"/>
      <c r="F142" s="251" t="s">
        <v>2467</v>
      </c>
      <c r="G142" s="230"/>
      <c r="H142" s="230" t="s">
        <v>2525</v>
      </c>
      <c r="I142" s="230" t="s">
        <v>2502</v>
      </c>
      <c r="J142" s="230"/>
      <c r="K142" s="276"/>
    </row>
    <row r="143" spans="2:11" s="1" customFormat="1" ht="15" customHeight="1">
      <c r="B143" s="277"/>
      <c r="C143" s="278"/>
      <c r="D143" s="278"/>
      <c r="E143" s="278"/>
      <c r="F143" s="278"/>
      <c r="G143" s="278"/>
      <c r="H143" s="278"/>
      <c r="I143" s="278"/>
      <c r="J143" s="278"/>
      <c r="K143" s="279"/>
    </row>
    <row r="144" spans="2:11" s="1" customFormat="1" ht="18.75" customHeight="1">
      <c r="B144" s="264"/>
      <c r="C144" s="264"/>
      <c r="D144" s="264"/>
      <c r="E144" s="264"/>
      <c r="F144" s="265"/>
      <c r="G144" s="264"/>
      <c r="H144" s="264"/>
      <c r="I144" s="264"/>
      <c r="J144" s="264"/>
      <c r="K144" s="264"/>
    </row>
    <row r="145" spans="2:11" s="1" customFormat="1" ht="18.75" customHeight="1">
      <c r="B145" s="237"/>
      <c r="C145" s="237"/>
      <c r="D145" s="237"/>
      <c r="E145" s="237"/>
      <c r="F145" s="237"/>
      <c r="G145" s="237"/>
      <c r="H145" s="237"/>
      <c r="I145" s="237"/>
      <c r="J145" s="237"/>
      <c r="K145" s="237"/>
    </row>
    <row r="146" spans="2:11" s="1" customFormat="1" ht="7.5" customHeight="1">
      <c r="B146" s="238"/>
      <c r="C146" s="239"/>
      <c r="D146" s="239"/>
      <c r="E146" s="239"/>
      <c r="F146" s="239"/>
      <c r="G146" s="239"/>
      <c r="H146" s="239"/>
      <c r="I146" s="239"/>
      <c r="J146" s="239"/>
      <c r="K146" s="240"/>
    </row>
    <row r="147" spans="2:11" s="1" customFormat="1" ht="45" customHeight="1">
      <c r="B147" s="241"/>
      <c r="C147" s="347" t="s">
        <v>2526</v>
      </c>
      <c r="D147" s="347"/>
      <c r="E147" s="347"/>
      <c r="F147" s="347"/>
      <c r="G147" s="347"/>
      <c r="H147" s="347"/>
      <c r="I147" s="347"/>
      <c r="J147" s="347"/>
      <c r="K147" s="242"/>
    </row>
    <row r="148" spans="2:11" s="1" customFormat="1" ht="17.25" customHeight="1">
      <c r="B148" s="241"/>
      <c r="C148" s="243" t="s">
        <v>2461</v>
      </c>
      <c r="D148" s="243"/>
      <c r="E148" s="243"/>
      <c r="F148" s="243" t="s">
        <v>2462</v>
      </c>
      <c r="G148" s="244"/>
      <c r="H148" s="243" t="s">
        <v>58</v>
      </c>
      <c r="I148" s="243" t="s">
        <v>61</v>
      </c>
      <c r="J148" s="243" t="s">
        <v>2463</v>
      </c>
      <c r="K148" s="242"/>
    </row>
    <row r="149" spans="2:11" s="1" customFormat="1" ht="17.25" customHeight="1">
      <c r="B149" s="241"/>
      <c r="C149" s="245" t="s">
        <v>2464</v>
      </c>
      <c r="D149" s="245"/>
      <c r="E149" s="245"/>
      <c r="F149" s="246" t="s">
        <v>2465</v>
      </c>
      <c r="G149" s="247"/>
      <c r="H149" s="245"/>
      <c r="I149" s="245"/>
      <c r="J149" s="245" t="s">
        <v>2466</v>
      </c>
      <c r="K149" s="242"/>
    </row>
    <row r="150" spans="2:11" s="1" customFormat="1" ht="5.25" customHeight="1">
      <c r="B150" s="253"/>
      <c r="C150" s="248"/>
      <c r="D150" s="248"/>
      <c r="E150" s="248"/>
      <c r="F150" s="248"/>
      <c r="G150" s="249"/>
      <c r="H150" s="248"/>
      <c r="I150" s="248"/>
      <c r="J150" s="248"/>
      <c r="K150" s="276"/>
    </row>
    <row r="151" spans="2:11" s="1" customFormat="1" ht="15" customHeight="1">
      <c r="B151" s="253"/>
      <c r="C151" s="280" t="s">
        <v>2470</v>
      </c>
      <c r="D151" s="230"/>
      <c r="E151" s="230"/>
      <c r="F151" s="281" t="s">
        <v>2467</v>
      </c>
      <c r="G151" s="230"/>
      <c r="H151" s="280" t="s">
        <v>2507</v>
      </c>
      <c r="I151" s="280" t="s">
        <v>2469</v>
      </c>
      <c r="J151" s="280">
        <v>120</v>
      </c>
      <c r="K151" s="276"/>
    </row>
    <row r="152" spans="2:11" s="1" customFormat="1" ht="15" customHeight="1">
      <c r="B152" s="253"/>
      <c r="C152" s="280" t="s">
        <v>2516</v>
      </c>
      <c r="D152" s="230"/>
      <c r="E152" s="230"/>
      <c r="F152" s="281" t="s">
        <v>2467</v>
      </c>
      <c r="G152" s="230"/>
      <c r="H152" s="280" t="s">
        <v>2527</v>
      </c>
      <c r="I152" s="280" t="s">
        <v>2469</v>
      </c>
      <c r="J152" s="280" t="s">
        <v>2518</v>
      </c>
      <c r="K152" s="276"/>
    </row>
    <row r="153" spans="2:11" s="1" customFormat="1" ht="15" customHeight="1">
      <c r="B153" s="253"/>
      <c r="C153" s="280" t="s">
        <v>88</v>
      </c>
      <c r="D153" s="230"/>
      <c r="E153" s="230"/>
      <c r="F153" s="281" t="s">
        <v>2467</v>
      </c>
      <c r="G153" s="230"/>
      <c r="H153" s="280" t="s">
        <v>2528</v>
      </c>
      <c r="I153" s="280" t="s">
        <v>2469</v>
      </c>
      <c r="J153" s="280" t="s">
        <v>2518</v>
      </c>
      <c r="K153" s="276"/>
    </row>
    <row r="154" spans="2:11" s="1" customFormat="1" ht="15" customHeight="1">
      <c r="B154" s="253"/>
      <c r="C154" s="280" t="s">
        <v>2472</v>
      </c>
      <c r="D154" s="230"/>
      <c r="E154" s="230"/>
      <c r="F154" s="281" t="s">
        <v>2473</v>
      </c>
      <c r="G154" s="230"/>
      <c r="H154" s="280" t="s">
        <v>2507</v>
      </c>
      <c r="I154" s="280" t="s">
        <v>2469</v>
      </c>
      <c r="J154" s="280">
        <v>50</v>
      </c>
      <c r="K154" s="276"/>
    </row>
    <row r="155" spans="2:11" s="1" customFormat="1" ht="15" customHeight="1">
      <c r="B155" s="253"/>
      <c r="C155" s="280" t="s">
        <v>2475</v>
      </c>
      <c r="D155" s="230"/>
      <c r="E155" s="230"/>
      <c r="F155" s="281" t="s">
        <v>2467</v>
      </c>
      <c r="G155" s="230"/>
      <c r="H155" s="280" t="s">
        <v>2507</v>
      </c>
      <c r="I155" s="280" t="s">
        <v>2477</v>
      </c>
      <c r="J155" s="280"/>
      <c r="K155" s="276"/>
    </row>
    <row r="156" spans="2:11" s="1" customFormat="1" ht="15" customHeight="1">
      <c r="B156" s="253"/>
      <c r="C156" s="280" t="s">
        <v>2486</v>
      </c>
      <c r="D156" s="230"/>
      <c r="E156" s="230"/>
      <c r="F156" s="281" t="s">
        <v>2473</v>
      </c>
      <c r="G156" s="230"/>
      <c r="H156" s="280" t="s">
        <v>2507</v>
      </c>
      <c r="I156" s="280" t="s">
        <v>2469</v>
      </c>
      <c r="J156" s="280">
        <v>50</v>
      </c>
      <c r="K156" s="276"/>
    </row>
    <row r="157" spans="2:11" s="1" customFormat="1" ht="15" customHeight="1">
      <c r="B157" s="253"/>
      <c r="C157" s="280" t="s">
        <v>2494</v>
      </c>
      <c r="D157" s="230"/>
      <c r="E157" s="230"/>
      <c r="F157" s="281" t="s">
        <v>2473</v>
      </c>
      <c r="G157" s="230"/>
      <c r="H157" s="280" t="s">
        <v>2507</v>
      </c>
      <c r="I157" s="280" t="s">
        <v>2469</v>
      </c>
      <c r="J157" s="280">
        <v>50</v>
      </c>
      <c r="K157" s="276"/>
    </row>
    <row r="158" spans="2:11" s="1" customFormat="1" ht="15" customHeight="1">
      <c r="B158" s="253"/>
      <c r="C158" s="280" t="s">
        <v>2492</v>
      </c>
      <c r="D158" s="230"/>
      <c r="E158" s="230"/>
      <c r="F158" s="281" t="s">
        <v>2473</v>
      </c>
      <c r="G158" s="230"/>
      <c r="H158" s="280" t="s">
        <v>2507</v>
      </c>
      <c r="I158" s="280" t="s">
        <v>2469</v>
      </c>
      <c r="J158" s="280">
        <v>50</v>
      </c>
      <c r="K158" s="276"/>
    </row>
    <row r="159" spans="2:11" s="1" customFormat="1" ht="15" customHeight="1">
      <c r="B159" s="253"/>
      <c r="C159" s="280" t="s">
        <v>160</v>
      </c>
      <c r="D159" s="230"/>
      <c r="E159" s="230"/>
      <c r="F159" s="281" t="s">
        <v>2467</v>
      </c>
      <c r="G159" s="230"/>
      <c r="H159" s="280" t="s">
        <v>2529</v>
      </c>
      <c r="I159" s="280" t="s">
        <v>2469</v>
      </c>
      <c r="J159" s="280" t="s">
        <v>2530</v>
      </c>
      <c r="K159" s="276"/>
    </row>
    <row r="160" spans="2:11" s="1" customFormat="1" ht="15" customHeight="1">
      <c r="B160" s="253"/>
      <c r="C160" s="280" t="s">
        <v>2531</v>
      </c>
      <c r="D160" s="230"/>
      <c r="E160" s="230"/>
      <c r="F160" s="281" t="s">
        <v>2467</v>
      </c>
      <c r="G160" s="230"/>
      <c r="H160" s="280" t="s">
        <v>2532</v>
      </c>
      <c r="I160" s="280" t="s">
        <v>2502</v>
      </c>
      <c r="J160" s="280"/>
      <c r="K160" s="276"/>
    </row>
    <row r="161" spans="2:11" s="1" customFormat="1" ht="15" customHeight="1">
      <c r="B161" s="282"/>
      <c r="C161" s="262"/>
      <c r="D161" s="262"/>
      <c r="E161" s="262"/>
      <c r="F161" s="262"/>
      <c r="G161" s="262"/>
      <c r="H161" s="262"/>
      <c r="I161" s="262"/>
      <c r="J161" s="262"/>
      <c r="K161" s="283"/>
    </row>
    <row r="162" spans="2:11" s="1" customFormat="1" ht="18.75" customHeight="1">
      <c r="B162" s="264"/>
      <c r="C162" s="274"/>
      <c r="D162" s="274"/>
      <c r="E162" s="274"/>
      <c r="F162" s="284"/>
      <c r="G162" s="274"/>
      <c r="H162" s="274"/>
      <c r="I162" s="274"/>
      <c r="J162" s="274"/>
      <c r="K162" s="264"/>
    </row>
    <row r="163" spans="2:11" s="1" customFormat="1" ht="18.75" customHeight="1">
      <c r="B163" s="237"/>
      <c r="C163" s="237"/>
      <c r="D163" s="237"/>
      <c r="E163" s="237"/>
      <c r="F163" s="237"/>
      <c r="G163" s="237"/>
      <c r="H163" s="237"/>
      <c r="I163" s="237"/>
      <c r="J163" s="237"/>
      <c r="K163" s="237"/>
    </row>
    <row r="164" spans="2:11" s="1" customFormat="1" ht="7.5" customHeight="1">
      <c r="B164" s="219"/>
      <c r="C164" s="220"/>
      <c r="D164" s="220"/>
      <c r="E164" s="220"/>
      <c r="F164" s="220"/>
      <c r="G164" s="220"/>
      <c r="H164" s="220"/>
      <c r="I164" s="220"/>
      <c r="J164" s="220"/>
      <c r="K164" s="221"/>
    </row>
    <row r="165" spans="2:11" s="1" customFormat="1" ht="45" customHeight="1">
      <c r="B165" s="222"/>
      <c r="C165" s="348" t="s">
        <v>2533</v>
      </c>
      <c r="D165" s="348"/>
      <c r="E165" s="348"/>
      <c r="F165" s="348"/>
      <c r="G165" s="348"/>
      <c r="H165" s="348"/>
      <c r="I165" s="348"/>
      <c r="J165" s="348"/>
      <c r="K165" s="223"/>
    </row>
    <row r="166" spans="2:11" s="1" customFormat="1" ht="17.25" customHeight="1">
      <c r="B166" s="222"/>
      <c r="C166" s="243" t="s">
        <v>2461</v>
      </c>
      <c r="D166" s="243"/>
      <c r="E166" s="243"/>
      <c r="F166" s="243" t="s">
        <v>2462</v>
      </c>
      <c r="G166" s="285"/>
      <c r="H166" s="286" t="s">
        <v>58</v>
      </c>
      <c r="I166" s="286" t="s">
        <v>61</v>
      </c>
      <c r="J166" s="243" t="s">
        <v>2463</v>
      </c>
      <c r="K166" s="223"/>
    </row>
    <row r="167" spans="2:11" s="1" customFormat="1" ht="17.25" customHeight="1">
      <c r="B167" s="224"/>
      <c r="C167" s="245" t="s">
        <v>2464</v>
      </c>
      <c r="D167" s="245"/>
      <c r="E167" s="245"/>
      <c r="F167" s="246" t="s">
        <v>2465</v>
      </c>
      <c r="G167" s="287"/>
      <c r="H167" s="288"/>
      <c r="I167" s="288"/>
      <c r="J167" s="245" t="s">
        <v>2466</v>
      </c>
      <c r="K167" s="225"/>
    </row>
    <row r="168" spans="2:11" s="1" customFormat="1" ht="5.25" customHeight="1">
      <c r="B168" s="253"/>
      <c r="C168" s="248"/>
      <c r="D168" s="248"/>
      <c r="E168" s="248"/>
      <c r="F168" s="248"/>
      <c r="G168" s="249"/>
      <c r="H168" s="248"/>
      <c r="I168" s="248"/>
      <c r="J168" s="248"/>
      <c r="K168" s="276"/>
    </row>
    <row r="169" spans="2:11" s="1" customFormat="1" ht="15" customHeight="1">
      <c r="B169" s="253"/>
      <c r="C169" s="230" t="s">
        <v>2470</v>
      </c>
      <c r="D169" s="230"/>
      <c r="E169" s="230"/>
      <c r="F169" s="251" t="s">
        <v>2467</v>
      </c>
      <c r="G169" s="230"/>
      <c r="H169" s="230" t="s">
        <v>2507</v>
      </c>
      <c r="I169" s="230" t="s">
        <v>2469</v>
      </c>
      <c r="J169" s="230">
        <v>120</v>
      </c>
      <c r="K169" s="276"/>
    </row>
    <row r="170" spans="2:11" s="1" customFormat="1" ht="15" customHeight="1">
      <c r="B170" s="253"/>
      <c r="C170" s="230" t="s">
        <v>2516</v>
      </c>
      <c r="D170" s="230"/>
      <c r="E170" s="230"/>
      <c r="F170" s="251" t="s">
        <v>2467</v>
      </c>
      <c r="G170" s="230"/>
      <c r="H170" s="230" t="s">
        <v>2517</v>
      </c>
      <c r="I170" s="230" t="s">
        <v>2469</v>
      </c>
      <c r="J170" s="230" t="s">
        <v>2518</v>
      </c>
      <c r="K170" s="276"/>
    </row>
    <row r="171" spans="2:11" s="1" customFormat="1" ht="15" customHeight="1">
      <c r="B171" s="253"/>
      <c r="C171" s="230" t="s">
        <v>88</v>
      </c>
      <c r="D171" s="230"/>
      <c r="E171" s="230"/>
      <c r="F171" s="251" t="s">
        <v>2467</v>
      </c>
      <c r="G171" s="230"/>
      <c r="H171" s="230" t="s">
        <v>2534</v>
      </c>
      <c r="I171" s="230" t="s">
        <v>2469</v>
      </c>
      <c r="J171" s="230" t="s">
        <v>2518</v>
      </c>
      <c r="K171" s="276"/>
    </row>
    <row r="172" spans="2:11" s="1" customFormat="1" ht="15" customHeight="1">
      <c r="B172" s="253"/>
      <c r="C172" s="230" t="s">
        <v>2472</v>
      </c>
      <c r="D172" s="230"/>
      <c r="E172" s="230"/>
      <c r="F172" s="251" t="s">
        <v>2473</v>
      </c>
      <c r="G172" s="230"/>
      <c r="H172" s="230" t="s">
        <v>2534</v>
      </c>
      <c r="I172" s="230" t="s">
        <v>2469</v>
      </c>
      <c r="J172" s="230">
        <v>50</v>
      </c>
      <c r="K172" s="276"/>
    </row>
    <row r="173" spans="2:11" s="1" customFormat="1" ht="15" customHeight="1">
      <c r="B173" s="253"/>
      <c r="C173" s="230" t="s">
        <v>2475</v>
      </c>
      <c r="D173" s="230"/>
      <c r="E173" s="230"/>
      <c r="F173" s="251" t="s">
        <v>2467</v>
      </c>
      <c r="G173" s="230"/>
      <c r="H173" s="230" t="s">
        <v>2534</v>
      </c>
      <c r="I173" s="230" t="s">
        <v>2477</v>
      </c>
      <c r="J173" s="230"/>
      <c r="K173" s="276"/>
    </row>
    <row r="174" spans="2:11" s="1" customFormat="1" ht="15" customHeight="1">
      <c r="B174" s="253"/>
      <c r="C174" s="230" t="s">
        <v>2486</v>
      </c>
      <c r="D174" s="230"/>
      <c r="E174" s="230"/>
      <c r="F174" s="251" t="s">
        <v>2473</v>
      </c>
      <c r="G174" s="230"/>
      <c r="H174" s="230" t="s">
        <v>2534</v>
      </c>
      <c r="I174" s="230" t="s">
        <v>2469</v>
      </c>
      <c r="J174" s="230">
        <v>50</v>
      </c>
      <c r="K174" s="276"/>
    </row>
    <row r="175" spans="2:11" s="1" customFormat="1" ht="15" customHeight="1">
      <c r="B175" s="253"/>
      <c r="C175" s="230" t="s">
        <v>2494</v>
      </c>
      <c r="D175" s="230"/>
      <c r="E175" s="230"/>
      <c r="F175" s="251" t="s">
        <v>2473</v>
      </c>
      <c r="G175" s="230"/>
      <c r="H175" s="230" t="s">
        <v>2534</v>
      </c>
      <c r="I175" s="230" t="s">
        <v>2469</v>
      </c>
      <c r="J175" s="230">
        <v>50</v>
      </c>
      <c r="K175" s="276"/>
    </row>
    <row r="176" spans="2:11" s="1" customFormat="1" ht="15" customHeight="1">
      <c r="B176" s="253"/>
      <c r="C176" s="230" t="s">
        <v>2492</v>
      </c>
      <c r="D176" s="230"/>
      <c r="E176" s="230"/>
      <c r="F176" s="251" t="s">
        <v>2473</v>
      </c>
      <c r="G176" s="230"/>
      <c r="H176" s="230" t="s">
        <v>2534</v>
      </c>
      <c r="I176" s="230" t="s">
        <v>2469</v>
      </c>
      <c r="J176" s="230">
        <v>50</v>
      </c>
      <c r="K176" s="276"/>
    </row>
    <row r="177" spans="2:11" s="1" customFormat="1" ht="15" customHeight="1">
      <c r="B177" s="253"/>
      <c r="C177" s="230" t="s">
        <v>175</v>
      </c>
      <c r="D177" s="230"/>
      <c r="E177" s="230"/>
      <c r="F177" s="251" t="s">
        <v>2467</v>
      </c>
      <c r="G177" s="230"/>
      <c r="H177" s="230" t="s">
        <v>2535</v>
      </c>
      <c r="I177" s="230" t="s">
        <v>2536</v>
      </c>
      <c r="J177" s="230"/>
      <c r="K177" s="276"/>
    </row>
    <row r="178" spans="2:11" s="1" customFormat="1" ht="15" customHeight="1">
      <c r="B178" s="253"/>
      <c r="C178" s="230" t="s">
        <v>61</v>
      </c>
      <c r="D178" s="230"/>
      <c r="E178" s="230"/>
      <c r="F178" s="251" t="s">
        <v>2467</v>
      </c>
      <c r="G178" s="230"/>
      <c r="H178" s="230" t="s">
        <v>2537</v>
      </c>
      <c r="I178" s="230" t="s">
        <v>2538</v>
      </c>
      <c r="J178" s="230">
        <v>1</v>
      </c>
      <c r="K178" s="276"/>
    </row>
    <row r="179" spans="2:11" s="1" customFormat="1" ht="15" customHeight="1">
      <c r="B179" s="253"/>
      <c r="C179" s="230" t="s">
        <v>57</v>
      </c>
      <c r="D179" s="230"/>
      <c r="E179" s="230"/>
      <c r="F179" s="251" t="s">
        <v>2467</v>
      </c>
      <c r="G179" s="230"/>
      <c r="H179" s="230" t="s">
        <v>2539</v>
      </c>
      <c r="I179" s="230" t="s">
        <v>2469</v>
      </c>
      <c r="J179" s="230">
        <v>20</v>
      </c>
      <c r="K179" s="276"/>
    </row>
    <row r="180" spans="2:11" s="1" customFormat="1" ht="15" customHeight="1">
      <c r="B180" s="253"/>
      <c r="C180" s="230" t="s">
        <v>58</v>
      </c>
      <c r="D180" s="230"/>
      <c r="E180" s="230"/>
      <c r="F180" s="251" t="s">
        <v>2467</v>
      </c>
      <c r="G180" s="230"/>
      <c r="H180" s="230" t="s">
        <v>2540</v>
      </c>
      <c r="I180" s="230" t="s">
        <v>2469</v>
      </c>
      <c r="J180" s="230">
        <v>255</v>
      </c>
      <c r="K180" s="276"/>
    </row>
    <row r="181" spans="2:11" s="1" customFormat="1" ht="15" customHeight="1">
      <c r="B181" s="253"/>
      <c r="C181" s="230" t="s">
        <v>176</v>
      </c>
      <c r="D181" s="230"/>
      <c r="E181" s="230"/>
      <c r="F181" s="251" t="s">
        <v>2467</v>
      </c>
      <c r="G181" s="230"/>
      <c r="H181" s="230" t="s">
        <v>2431</v>
      </c>
      <c r="I181" s="230" t="s">
        <v>2469</v>
      </c>
      <c r="J181" s="230">
        <v>10</v>
      </c>
      <c r="K181" s="276"/>
    </row>
    <row r="182" spans="2:11" s="1" customFormat="1" ht="15" customHeight="1">
      <c r="B182" s="253"/>
      <c r="C182" s="230" t="s">
        <v>177</v>
      </c>
      <c r="D182" s="230"/>
      <c r="E182" s="230"/>
      <c r="F182" s="251" t="s">
        <v>2467</v>
      </c>
      <c r="G182" s="230"/>
      <c r="H182" s="230" t="s">
        <v>2541</v>
      </c>
      <c r="I182" s="230" t="s">
        <v>2502</v>
      </c>
      <c r="J182" s="230"/>
      <c r="K182" s="276"/>
    </row>
    <row r="183" spans="2:11" s="1" customFormat="1" ht="15" customHeight="1">
      <c r="B183" s="253"/>
      <c r="C183" s="230" t="s">
        <v>2542</v>
      </c>
      <c r="D183" s="230"/>
      <c r="E183" s="230"/>
      <c r="F183" s="251" t="s">
        <v>2467</v>
      </c>
      <c r="G183" s="230"/>
      <c r="H183" s="230" t="s">
        <v>2543</v>
      </c>
      <c r="I183" s="230" t="s">
        <v>2502</v>
      </c>
      <c r="J183" s="230"/>
      <c r="K183" s="276"/>
    </row>
    <row r="184" spans="2:11" s="1" customFormat="1" ht="15" customHeight="1">
      <c r="B184" s="253"/>
      <c r="C184" s="230" t="s">
        <v>2531</v>
      </c>
      <c r="D184" s="230"/>
      <c r="E184" s="230"/>
      <c r="F184" s="251" t="s">
        <v>2467</v>
      </c>
      <c r="G184" s="230"/>
      <c r="H184" s="230" t="s">
        <v>2544</v>
      </c>
      <c r="I184" s="230" t="s">
        <v>2502</v>
      </c>
      <c r="J184" s="230"/>
      <c r="K184" s="276"/>
    </row>
    <row r="185" spans="2:11" s="1" customFormat="1" ht="15" customHeight="1">
      <c r="B185" s="253"/>
      <c r="C185" s="230" t="s">
        <v>179</v>
      </c>
      <c r="D185" s="230"/>
      <c r="E185" s="230"/>
      <c r="F185" s="251" t="s">
        <v>2473</v>
      </c>
      <c r="G185" s="230"/>
      <c r="H185" s="230" t="s">
        <v>2545</v>
      </c>
      <c r="I185" s="230" t="s">
        <v>2469</v>
      </c>
      <c r="J185" s="230">
        <v>50</v>
      </c>
      <c r="K185" s="276"/>
    </row>
    <row r="186" spans="2:11" s="1" customFormat="1" ht="15" customHeight="1">
      <c r="B186" s="253"/>
      <c r="C186" s="230" t="s">
        <v>2546</v>
      </c>
      <c r="D186" s="230"/>
      <c r="E186" s="230"/>
      <c r="F186" s="251" t="s">
        <v>2473</v>
      </c>
      <c r="G186" s="230"/>
      <c r="H186" s="230" t="s">
        <v>2547</v>
      </c>
      <c r="I186" s="230" t="s">
        <v>2548</v>
      </c>
      <c r="J186" s="230"/>
      <c r="K186" s="276"/>
    </row>
    <row r="187" spans="2:11" s="1" customFormat="1" ht="15" customHeight="1">
      <c r="B187" s="253"/>
      <c r="C187" s="230" t="s">
        <v>2549</v>
      </c>
      <c r="D187" s="230"/>
      <c r="E187" s="230"/>
      <c r="F187" s="251" t="s">
        <v>2473</v>
      </c>
      <c r="G187" s="230"/>
      <c r="H187" s="230" t="s">
        <v>2550</v>
      </c>
      <c r="I187" s="230" t="s">
        <v>2548</v>
      </c>
      <c r="J187" s="230"/>
      <c r="K187" s="276"/>
    </row>
    <row r="188" spans="2:11" s="1" customFormat="1" ht="15" customHeight="1">
      <c r="B188" s="253"/>
      <c r="C188" s="230" t="s">
        <v>2551</v>
      </c>
      <c r="D188" s="230"/>
      <c r="E188" s="230"/>
      <c r="F188" s="251" t="s">
        <v>2473</v>
      </c>
      <c r="G188" s="230"/>
      <c r="H188" s="230" t="s">
        <v>2552</v>
      </c>
      <c r="I188" s="230" t="s">
        <v>2548</v>
      </c>
      <c r="J188" s="230"/>
      <c r="K188" s="276"/>
    </row>
    <row r="189" spans="2:11" s="1" customFormat="1" ht="15" customHeight="1">
      <c r="B189" s="253"/>
      <c r="C189" s="289" t="s">
        <v>2553</v>
      </c>
      <c r="D189" s="230"/>
      <c r="E189" s="230"/>
      <c r="F189" s="251" t="s">
        <v>2473</v>
      </c>
      <c r="G189" s="230"/>
      <c r="H189" s="230" t="s">
        <v>2554</v>
      </c>
      <c r="I189" s="230" t="s">
        <v>2555</v>
      </c>
      <c r="J189" s="290" t="s">
        <v>2556</v>
      </c>
      <c r="K189" s="276"/>
    </row>
    <row r="190" spans="2:11" s="1" customFormat="1" ht="15" customHeight="1">
      <c r="B190" s="253"/>
      <c r="C190" s="289" t="s">
        <v>46</v>
      </c>
      <c r="D190" s="230"/>
      <c r="E190" s="230"/>
      <c r="F190" s="251" t="s">
        <v>2467</v>
      </c>
      <c r="G190" s="230"/>
      <c r="H190" s="227" t="s">
        <v>2557</v>
      </c>
      <c r="I190" s="230" t="s">
        <v>2558</v>
      </c>
      <c r="J190" s="230"/>
      <c r="K190" s="276"/>
    </row>
    <row r="191" spans="2:11" s="1" customFormat="1" ht="15" customHeight="1">
      <c r="B191" s="253"/>
      <c r="C191" s="289" t="s">
        <v>2559</v>
      </c>
      <c r="D191" s="230"/>
      <c r="E191" s="230"/>
      <c r="F191" s="251" t="s">
        <v>2467</v>
      </c>
      <c r="G191" s="230"/>
      <c r="H191" s="230" t="s">
        <v>2560</v>
      </c>
      <c r="I191" s="230" t="s">
        <v>2502</v>
      </c>
      <c r="J191" s="230"/>
      <c r="K191" s="276"/>
    </row>
    <row r="192" spans="2:11" s="1" customFormat="1" ht="15" customHeight="1">
      <c r="B192" s="253"/>
      <c r="C192" s="289" t="s">
        <v>2561</v>
      </c>
      <c r="D192" s="230"/>
      <c r="E192" s="230"/>
      <c r="F192" s="251" t="s">
        <v>2467</v>
      </c>
      <c r="G192" s="230"/>
      <c r="H192" s="230" t="s">
        <v>2562</v>
      </c>
      <c r="I192" s="230" t="s">
        <v>2502</v>
      </c>
      <c r="J192" s="230"/>
      <c r="K192" s="276"/>
    </row>
    <row r="193" spans="2:11" s="1" customFormat="1" ht="15" customHeight="1">
      <c r="B193" s="253"/>
      <c r="C193" s="289" t="s">
        <v>2563</v>
      </c>
      <c r="D193" s="230"/>
      <c r="E193" s="230"/>
      <c r="F193" s="251" t="s">
        <v>2473</v>
      </c>
      <c r="G193" s="230"/>
      <c r="H193" s="230" t="s">
        <v>2564</v>
      </c>
      <c r="I193" s="230" t="s">
        <v>2502</v>
      </c>
      <c r="J193" s="230"/>
      <c r="K193" s="276"/>
    </row>
    <row r="194" spans="2:11" s="1" customFormat="1" ht="15" customHeight="1">
      <c r="B194" s="282"/>
      <c r="C194" s="291"/>
      <c r="D194" s="262"/>
      <c r="E194" s="262"/>
      <c r="F194" s="262"/>
      <c r="G194" s="262"/>
      <c r="H194" s="262"/>
      <c r="I194" s="262"/>
      <c r="J194" s="262"/>
      <c r="K194" s="283"/>
    </row>
    <row r="195" spans="2:11" s="1" customFormat="1" ht="18.75" customHeight="1">
      <c r="B195" s="264"/>
      <c r="C195" s="274"/>
      <c r="D195" s="274"/>
      <c r="E195" s="274"/>
      <c r="F195" s="284"/>
      <c r="G195" s="274"/>
      <c r="H195" s="274"/>
      <c r="I195" s="274"/>
      <c r="J195" s="274"/>
      <c r="K195" s="264"/>
    </row>
    <row r="196" spans="2:11" s="1" customFormat="1" ht="18.75" customHeight="1">
      <c r="B196" s="264"/>
      <c r="C196" s="274"/>
      <c r="D196" s="274"/>
      <c r="E196" s="274"/>
      <c r="F196" s="284"/>
      <c r="G196" s="274"/>
      <c r="H196" s="274"/>
      <c r="I196" s="274"/>
      <c r="J196" s="274"/>
      <c r="K196" s="264"/>
    </row>
    <row r="197" spans="2:11" s="1" customFormat="1" ht="18.75" customHeight="1">
      <c r="B197" s="237"/>
      <c r="C197" s="237"/>
      <c r="D197" s="237"/>
      <c r="E197" s="237"/>
      <c r="F197" s="237"/>
      <c r="G197" s="237"/>
      <c r="H197" s="237"/>
      <c r="I197" s="237"/>
      <c r="J197" s="237"/>
      <c r="K197" s="237"/>
    </row>
    <row r="198" spans="2:11" s="1" customFormat="1" ht="13.5">
      <c r="B198" s="219"/>
      <c r="C198" s="220"/>
      <c r="D198" s="220"/>
      <c r="E198" s="220"/>
      <c r="F198" s="220"/>
      <c r="G198" s="220"/>
      <c r="H198" s="220"/>
      <c r="I198" s="220"/>
      <c r="J198" s="220"/>
      <c r="K198" s="221"/>
    </row>
    <row r="199" spans="2:11" s="1" customFormat="1" ht="21">
      <c r="B199" s="222"/>
      <c r="C199" s="348" t="s">
        <v>2565</v>
      </c>
      <c r="D199" s="348"/>
      <c r="E199" s="348"/>
      <c r="F199" s="348"/>
      <c r="G199" s="348"/>
      <c r="H199" s="348"/>
      <c r="I199" s="348"/>
      <c r="J199" s="348"/>
      <c r="K199" s="223"/>
    </row>
    <row r="200" spans="2:11" s="1" customFormat="1" ht="25.5" customHeight="1">
      <c r="B200" s="222"/>
      <c r="C200" s="292" t="s">
        <v>2566</v>
      </c>
      <c r="D200" s="292"/>
      <c r="E200" s="292"/>
      <c r="F200" s="292" t="s">
        <v>2567</v>
      </c>
      <c r="G200" s="293"/>
      <c r="H200" s="349" t="s">
        <v>2568</v>
      </c>
      <c r="I200" s="349"/>
      <c r="J200" s="349"/>
      <c r="K200" s="223"/>
    </row>
    <row r="201" spans="2:11" s="1" customFormat="1" ht="5.25" customHeight="1">
      <c r="B201" s="253"/>
      <c r="C201" s="248"/>
      <c r="D201" s="248"/>
      <c r="E201" s="248"/>
      <c r="F201" s="248"/>
      <c r="G201" s="274"/>
      <c r="H201" s="248"/>
      <c r="I201" s="248"/>
      <c r="J201" s="248"/>
      <c r="K201" s="276"/>
    </row>
    <row r="202" spans="2:11" s="1" customFormat="1" ht="15" customHeight="1">
      <c r="B202" s="253"/>
      <c r="C202" s="230" t="s">
        <v>2558</v>
      </c>
      <c r="D202" s="230"/>
      <c r="E202" s="230"/>
      <c r="F202" s="251" t="s">
        <v>47</v>
      </c>
      <c r="G202" s="230"/>
      <c r="H202" s="350" t="s">
        <v>2569</v>
      </c>
      <c r="I202" s="350"/>
      <c r="J202" s="350"/>
      <c r="K202" s="276"/>
    </row>
    <row r="203" spans="2:11" s="1" customFormat="1" ht="15" customHeight="1">
      <c r="B203" s="253"/>
      <c r="C203" s="230"/>
      <c r="D203" s="230"/>
      <c r="E203" s="230"/>
      <c r="F203" s="251" t="s">
        <v>48</v>
      </c>
      <c r="G203" s="230"/>
      <c r="H203" s="350" t="s">
        <v>2570</v>
      </c>
      <c r="I203" s="350"/>
      <c r="J203" s="350"/>
      <c r="K203" s="276"/>
    </row>
    <row r="204" spans="2:11" s="1" customFormat="1" ht="15" customHeight="1">
      <c r="B204" s="253"/>
      <c r="C204" s="230"/>
      <c r="D204" s="230"/>
      <c r="E204" s="230"/>
      <c r="F204" s="251" t="s">
        <v>51</v>
      </c>
      <c r="G204" s="230"/>
      <c r="H204" s="350" t="s">
        <v>2571</v>
      </c>
      <c r="I204" s="350"/>
      <c r="J204" s="350"/>
      <c r="K204" s="276"/>
    </row>
    <row r="205" spans="2:11" s="1" customFormat="1" ht="15" customHeight="1">
      <c r="B205" s="253"/>
      <c r="C205" s="230"/>
      <c r="D205" s="230"/>
      <c r="E205" s="230"/>
      <c r="F205" s="251" t="s">
        <v>49</v>
      </c>
      <c r="G205" s="230"/>
      <c r="H205" s="350" t="s">
        <v>2572</v>
      </c>
      <c r="I205" s="350"/>
      <c r="J205" s="350"/>
      <c r="K205" s="276"/>
    </row>
    <row r="206" spans="2:11" s="1" customFormat="1" ht="15" customHeight="1">
      <c r="B206" s="253"/>
      <c r="C206" s="230"/>
      <c r="D206" s="230"/>
      <c r="E206" s="230"/>
      <c r="F206" s="251" t="s">
        <v>50</v>
      </c>
      <c r="G206" s="230"/>
      <c r="H206" s="350" t="s">
        <v>2573</v>
      </c>
      <c r="I206" s="350"/>
      <c r="J206" s="350"/>
      <c r="K206" s="276"/>
    </row>
    <row r="207" spans="2:11" s="1" customFormat="1" ht="15" customHeight="1">
      <c r="B207" s="253"/>
      <c r="C207" s="230"/>
      <c r="D207" s="230"/>
      <c r="E207" s="230"/>
      <c r="F207" s="251"/>
      <c r="G207" s="230"/>
      <c r="H207" s="230"/>
      <c r="I207" s="230"/>
      <c r="J207" s="230"/>
      <c r="K207" s="276"/>
    </row>
    <row r="208" spans="2:11" s="1" customFormat="1" ht="15" customHeight="1">
      <c r="B208" s="253"/>
      <c r="C208" s="230" t="s">
        <v>2514</v>
      </c>
      <c r="D208" s="230"/>
      <c r="E208" s="230"/>
      <c r="F208" s="251" t="s">
        <v>82</v>
      </c>
      <c r="G208" s="230"/>
      <c r="H208" s="350" t="s">
        <v>2574</v>
      </c>
      <c r="I208" s="350"/>
      <c r="J208" s="350"/>
      <c r="K208" s="276"/>
    </row>
    <row r="209" spans="2:11" s="1" customFormat="1" ht="15" customHeight="1">
      <c r="B209" s="253"/>
      <c r="C209" s="230"/>
      <c r="D209" s="230"/>
      <c r="E209" s="230"/>
      <c r="F209" s="251" t="s">
        <v>2412</v>
      </c>
      <c r="G209" s="230"/>
      <c r="H209" s="350" t="s">
        <v>2413</v>
      </c>
      <c r="I209" s="350"/>
      <c r="J209" s="350"/>
      <c r="K209" s="276"/>
    </row>
    <row r="210" spans="2:11" s="1" customFormat="1" ht="15" customHeight="1">
      <c r="B210" s="253"/>
      <c r="C210" s="230"/>
      <c r="D210" s="230"/>
      <c r="E210" s="230"/>
      <c r="F210" s="251" t="s">
        <v>2410</v>
      </c>
      <c r="G210" s="230"/>
      <c r="H210" s="350" t="s">
        <v>2575</v>
      </c>
      <c r="I210" s="350"/>
      <c r="J210" s="350"/>
      <c r="K210" s="276"/>
    </row>
    <row r="211" spans="2:11" s="1" customFormat="1" ht="15" customHeight="1">
      <c r="B211" s="294"/>
      <c r="C211" s="230"/>
      <c r="D211" s="230"/>
      <c r="E211" s="230"/>
      <c r="F211" s="251" t="s">
        <v>116</v>
      </c>
      <c r="G211" s="289"/>
      <c r="H211" s="351" t="s">
        <v>117</v>
      </c>
      <c r="I211" s="351"/>
      <c r="J211" s="351"/>
      <c r="K211" s="295"/>
    </row>
    <row r="212" spans="2:11" s="1" customFormat="1" ht="15" customHeight="1">
      <c r="B212" s="294"/>
      <c r="C212" s="230"/>
      <c r="D212" s="230"/>
      <c r="E212" s="230"/>
      <c r="F212" s="251" t="s">
        <v>2414</v>
      </c>
      <c r="G212" s="289"/>
      <c r="H212" s="351" t="s">
        <v>2387</v>
      </c>
      <c r="I212" s="351"/>
      <c r="J212" s="351"/>
      <c r="K212" s="295"/>
    </row>
    <row r="213" spans="2:11" s="1" customFormat="1" ht="15" customHeight="1">
      <c r="B213" s="294"/>
      <c r="C213" s="230"/>
      <c r="D213" s="230"/>
      <c r="E213" s="230"/>
      <c r="F213" s="251"/>
      <c r="G213" s="289"/>
      <c r="H213" s="280"/>
      <c r="I213" s="280"/>
      <c r="J213" s="280"/>
      <c r="K213" s="295"/>
    </row>
    <row r="214" spans="2:11" s="1" customFormat="1" ht="15" customHeight="1">
      <c r="B214" s="294"/>
      <c r="C214" s="230" t="s">
        <v>2538</v>
      </c>
      <c r="D214" s="230"/>
      <c r="E214" s="230"/>
      <c r="F214" s="251">
        <v>1</v>
      </c>
      <c r="G214" s="289"/>
      <c r="H214" s="351" t="s">
        <v>2576</v>
      </c>
      <c r="I214" s="351"/>
      <c r="J214" s="351"/>
      <c r="K214" s="295"/>
    </row>
    <row r="215" spans="2:11" s="1" customFormat="1" ht="15" customHeight="1">
      <c r="B215" s="294"/>
      <c r="C215" s="230"/>
      <c r="D215" s="230"/>
      <c r="E215" s="230"/>
      <c r="F215" s="251">
        <v>2</v>
      </c>
      <c r="G215" s="289"/>
      <c r="H215" s="351" t="s">
        <v>2577</v>
      </c>
      <c r="I215" s="351"/>
      <c r="J215" s="351"/>
      <c r="K215" s="295"/>
    </row>
    <row r="216" spans="2:11" s="1" customFormat="1" ht="15" customHeight="1">
      <c r="B216" s="294"/>
      <c r="C216" s="230"/>
      <c r="D216" s="230"/>
      <c r="E216" s="230"/>
      <c r="F216" s="251">
        <v>3</v>
      </c>
      <c r="G216" s="289"/>
      <c r="H216" s="351" t="s">
        <v>2578</v>
      </c>
      <c r="I216" s="351"/>
      <c r="J216" s="351"/>
      <c r="K216" s="295"/>
    </row>
    <row r="217" spans="2:11" s="1" customFormat="1" ht="15" customHeight="1">
      <c r="B217" s="294"/>
      <c r="C217" s="230"/>
      <c r="D217" s="230"/>
      <c r="E217" s="230"/>
      <c r="F217" s="251">
        <v>4</v>
      </c>
      <c r="G217" s="289"/>
      <c r="H217" s="351" t="s">
        <v>2579</v>
      </c>
      <c r="I217" s="351"/>
      <c r="J217" s="351"/>
      <c r="K217" s="295"/>
    </row>
    <row r="218" spans="2:11" s="1" customFormat="1" ht="12.75" customHeight="1">
      <c r="B218" s="296"/>
      <c r="C218" s="297"/>
      <c r="D218" s="297"/>
      <c r="E218" s="297"/>
      <c r="F218" s="297"/>
      <c r="G218" s="297"/>
      <c r="H218" s="297"/>
      <c r="I218" s="297"/>
      <c r="J218" s="297"/>
      <c r="K218" s="29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5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1" t="s">
        <v>6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9" t="s">
        <v>94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pans="1:46" s="1" customFormat="1" ht="24.95" customHeight="1">
      <c r="B4" s="22"/>
      <c r="D4" s="23" t="s">
        <v>152</v>
      </c>
      <c r="L4" s="22"/>
      <c r="M4" s="95" t="s">
        <v>11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342" t="str">
        <f>'Rekapitulace stavby'!K6</f>
        <v>Průmyslová zóna IV - Šumperk</v>
      </c>
      <c r="F7" s="343"/>
      <c r="G7" s="343"/>
      <c r="H7" s="343"/>
      <c r="L7" s="22"/>
    </row>
    <row r="8" spans="1:46" ht="12.75">
      <c r="B8" s="22"/>
      <c r="D8" s="29" t="s">
        <v>153</v>
      </c>
      <c r="L8" s="22"/>
    </row>
    <row r="9" spans="1:46" s="1" customFormat="1" ht="16.5" customHeight="1">
      <c r="B9" s="22"/>
      <c r="E9" s="342" t="s">
        <v>154</v>
      </c>
      <c r="F9" s="326"/>
      <c r="G9" s="326"/>
      <c r="H9" s="326"/>
      <c r="L9" s="22"/>
    </row>
    <row r="10" spans="1:46" s="1" customFormat="1" ht="12" customHeight="1">
      <c r="B10" s="22"/>
      <c r="D10" s="29" t="s">
        <v>155</v>
      </c>
      <c r="L10" s="22"/>
    </row>
    <row r="11" spans="1:46" s="2" customFormat="1" ht="16.5" customHeight="1">
      <c r="A11" s="34"/>
      <c r="B11" s="35"/>
      <c r="C11" s="34"/>
      <c r="D11" s="34"/>
      <c r="E11" s="344" t="s">
        <v>156</v>
      </c>
      <c r="F11" s="345"/>
      <c r="G11" s="345"/>
      <c r="H11" s="345"/>
      <c r="I11" s="34"/>
      <c r="J11" s="34"/>
      <c r="K11" s="34"/>
      <c r="L11" s="9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9" t="s">
        <v>157</v>
      </c>
      <c r="E12" s="34"/>
      <c r="F12" s="34"/>
      <c r="G12" s="34"/>
      <c r="H12" s="34"/>
      <c r="I12" s="34"/>
      <c r="J12" s="34"/>
      <c r="K12" s="34"/>
      <c r="L12" s="9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5"/>
      <c r="C13" s="34"/>
      <c r="D13" s="34"/>
      <c r="E13" s="299" t="s">
        <v>158</v>
      </c>
      <c r="F13" s="345"/>
      <c r="G13" s="345"/>
      <c r="H13" s="345"/>
      <c r="I13" s="34"/>
      <c r="J13" s="34"/>
      <c r="K13" s="34"/>
      <c r="L13" s="9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9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5"/>
      <c r="C15" s="34"/>
      <c r="D15" s="29" t="s">
        <v>19</v>
      </c>
      <c r="E15" s="34"/>
      <c r="F15" s="27" t="s">
        <v>3</v>
      </c>
      <c r="G15" s="34"/>
      <c r="H15" s="34"/>
      <c r="I15" s="29" t="s">
        <v>20</v>
      </c>
      <c r="J15" s="27" t="s">
        <v>3</v>
      </c>
      <c r="K15" s="34"/>
      <c r="L15" s="9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5"/>
      <c r="C16" s="34"/>
      <c r="D16" s="29" t="s">
        <v>21</v>
      </c>
      <c r="E16" s="34"/>
      <c r="F16" s="27" t="s">
        <v>22</v>
      </c>
      <c r="G16" s="34"/>
      <c r="H16" s="34"/>
      <c r="I16" s="29" t="s">
        <v>23</v>
      </c>
      <c r="J16" s="52" t="str">
        <f>'Rekapitulace stavby'!AN8</f>
        <v>26. 11. 2021</v>
      </c>
      <c r="K16" s="34"/>
      <c r="L16" s="9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9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5"/>
      <c r="C18" s="34"/>
      <c r="D18" s="29" t="s">
        <v>25</v>
      </c>
      <c r="E18" s="34"/>
      <c r="F18" s="34"/>
      <c r="G18" s="34"/>
      <c r="H18" s="34"/>
      <c r="I18" s="29" t="s">
        <v>26</v>
      </c>
      <c r="J18" s="27" t="s">
        <v>27</v>
      </c>
      <c r="K18" s="34"/>
      <c r="L18" s="9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5"/>
      <c r="C19" s="34"/>
      <c r="D19" s="34"/>
      <c r="E19" s="27" t="s">
        <v>28</v>
      </c>
      <c r="F19" s="34"/>
      <c r="G19" s="34"/>
      <c r="H19" s="34"/>
      <c r="I19" s="29" t="s">
        <v>29</v>
      </c>
      <c r="J19" s="27" t="s">
        <v>30</v>
      </c>
      <c r="K19" s="34"/>
      <c r="L19" s="9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9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5"/>
      <c r="C21" s="34"/>
      <c r="D21" s="29" t="s">
        <v>31</v>
      </c>
      <c r="E21" s="34"/>
      <c r="F21" s="34"/>
      <c r="G21" s="34"/>
      <c r="H21" s="34"/>
      <c r="I21" s="29" t="s">
        <v>26</v>
      </c>
      <c r="J21" s="30" t="str">
        <f>'Rekapitulace stavby'!AN13</f>
        <v>Vyplň údaj</v>
      </c>
      <c r="K21" s="34"/>
      <c r="L21" s="9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5"/>
      <c r="C22" s="34"/>
      <c r="D22" s="34"/>
      <c r="E22" s="346" t="str">
        <f>'Rekapitulace stavby'!E14</f>
        <v>Vyplň údaj</v>
      </c>
      <c r="F22" s="325"/>
      <c r="G22" s="325"/>
      <c r="H22" s="325"/>
      <c r="I22" s="29" t="s">
        <v>29</v>
      </c>
      <c r="J22" s="30" t="str">
        <f>'Rekapitulace stavby'!AN14</f>
        <v>Vyplň údaj</v>
      </c>
      <c r="K22" s="34"/>
      <c r="L22" s="9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9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5"/>
      <c r="C24" s="34"/>
      <c r="D24" s="29" t="s">
        <v>33</v>
      </c>
      <c r="E24" s="34"/>
      <c r="F24" s="34"/>
      <c r="G24" s="34"/>
      <c r="H24" s="34"/>
      <c r="I24" s="29" t="s">
        <v>26</v>
      </c>
      <c r="J24" s="27" t="s">
        <v>34</v>
      </c>
      <c r="K24" s="34"/>
      <c r="L24" s="9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5"/>
      <c r="C25" s="34"/>
      <c r="D25" s="34"/>
      <c r="E25" s="27" t="s">
        <v>35</v>
      </c>
      <c r="F25" s="34"/>
      <c r="G25" s="34"/>
      <c r="H25" s="34"/>
      <c r="I25" s="29" t="s">
        <v>29</v>
      </c>
      <c r="J25" s="27" t="s">
        <v>36</v>
      </c>
      <c r="K25" s="34"/>
      <c r="L25" s="9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9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5"/>
      <c r="C27" s="34"/>
      <c r="D27" s="29" t="s">
        <v>38</v>
      </c>
      <c r="E27" s="34"/>
      <c r="F27" s="34"/>
      <c r="G27" s="34"/>
      <c r="H27" s="34"/>
      <c r="I27" s="29" t="s">
        <v>26</v>
      </c>
      <c r="J27" s="27" t="s">
        <v>3</v>
      </c>
      <c r="K27" s="34"/>
      <c r="L27" s="9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5"/>
      <c r="C28" s="34"/>
      <c r="D28" s="34"/>
      <c r="E28" s="27" t="s">
        <v>39</v>
      </c>
      <c r="F28" s="34"/>
      <c r="G28" s="34"/>
      <c r="H28" s="34"/>
      <c r="I28" s="29" t="s">
        <v>29</v>
      </c>
      <c r="J28" s="27" t="s">
        <v>3</v>
      </c>
      <c r="K28" s="34"/>
      <c r="L28" s="9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9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5"/>
      <c r="C30" s="34"/>
      <c r="D30" s="29" t="s">
        <v>40</v>
      </c>
      <c r="E30" s="34"/>
      <c r="F30" s="34"/>
      <c r="G30" s="34"/>
      <c r="H30" s="34"/>
      <c r="I30" s="34"/>
      <c r="J30" s="34"/>
      <c r="K30" s="34"/>
      <c r="L30" s="9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98"/>
      <c r="B31" s="99"/>
      <c r="C31" s="98"/>
      <c r="D31" s="98"/>
      <c r="E31" s="330" t="s">
        <v>3</v>
      </c>
      <c r="F31" s="330"/>
      <c r="G31" s="330"/>
      <c r="H31" s="330"/>
      <c r="I31" s="98"/>
      <c r="J31" s="98"/>
      <c r="K31" s="98"/>
      <c r="L31" s="100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" customFormat="1" ht="6.95" customHeight="1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9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5"/>
      <c r="C34" s="34"/>
      <c r="D34" s="101" t="s">
        <v>42</v>
      </c>
      <c r="E34" s="34"/>
      <c r="F34" s="34"/>
      <c r="G34" s="34"/>
      <c r="H34" s="34"/>
      <c r="I34" s="34"/>
      <c r="J34" s="68">
        <f>ROUND(J102, 2)</f>
        <v>0</v>
      </c>
      <c r="K34" s="34"/>
      <c r="L34" s="9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5"/>
      <c r="C35" s="34"/>
      <c r="D35" s="63"/>
      <c r="E35" s="63"/>
      <c r="F35" s="63"/>
      <c r="G35" s="63"/>
      <c r="H35" s="63"/>
      <c r="I35" s="63"/>
      <c r="J35" s="63"/>
      <c r="K35" s="63"/>
      <c r="L35" s="9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34"/>
      <c r="F36" s="38" t="s">
        <v>44</v>
      </c>
      <c r="G36" s="34"/>
      <c r="H36" s="34"/>
      <c r="I36" s="38" t="s">
        <v>43</v>
      </c>
      <c r="J36" s="38" t="s">
        <v>45</v>
      </c>
      <c r="K36" s="34"/>
      <c r="L36" s="9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5"/>
      <c r="C37" s="34"/>
      <c r="D37" s="96" t="s">
        <v>46</v>
      </c>
      <c r="E37" s="29" t="s">
        <v>47</v>
      </c>
      <c r="F37" s="102">
        <f>ROUND((SUM(BE102:BE456)),  2)</f>
        <v>0</v>
      </c>
      <c r="G37" s="34"/>
      <c r="H37" s="34"/>
      <c r="I37" s="103">
        <v>0.21</v>
      </c>
      <c r="J37" s="102">
        <f>ROUND(((SUM(BE102:BE456))*I37),  2)</f>
        <v>0</v>
      </c>
      <c r="K37" s="34"/>
      <c r="L37" s="9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5"/>
      <c r="C38" s="34"/>
      <c r="D38" s="34"/>
      <c r="E38" s="29" t="s">
        <v>48</v>
      </c>
      <c r="F38" s="102">
        <f>ROUND((SUM(BF102:BF456)),  2)</f>
        <v>0</v>
      </c>
      <c r="G38" s="34"/>
      <c r="H38" s="34"/>
      <c r="I38" s="103">
        <v>0.15</v>
      </c>
      <c r="J38" s="102">
        <f>ROUND(((SUM(BF102:BF456))*I38),  2)</f>
        <v>0</v>
      </c>
      <c r="K38" s="34"/>
      <c r="L38" s="9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9" t="s">
        <v>49</v>
      </c>
      <c r="F39" s="102">
        <f>ROUND((SUM(BG102:BG456)),  2)</f>
        <v>0</v>
      </c>
      <c r="G39" s="34"/>
      <c r="H39" s="34"/>
      <c r="I39" s="103">
        <v>0.21</v>
      </c>
      <c r="J39" s="102">
        <f>0</f>
        <v>0</v>
      </c>
      <c r="K39" s="34"/>
      <c r="L39" s="9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5"/>
      <c r="C40" s="34"/>
      <c r="D40" s="34"/>
      <c r="E40" s="29" t="s">
        <v>50</v>
      </c>
      <c r="F40" s="102">
        <f>ROUND((SUM(BH102:BH456)),  2)</f>
        <v>0</v>
      </c>
      <c r="G40" s="34"/>
      <c r="H40" s="34"/>
      <c r="I40" s="103">
        <v>0.15</v>
      </c>
      <c r="J40" s="102">
        <f>0</f>
        <v>0</v>
      </c>
      <c r="K40" s="34"/>
      <c r="L40" s="9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5"/>
      <c r="C41" s="34"/>
      <c r="D41" s="34"/>
      <c r="E41" s="29" t="s">
        <v>51</v>
      </c>
      <c r="F41" s="102">
        <f>ROUND((SUM(BI102:BI456)),  2)</f>
        <v>0</v>
      </c>
      <c r="G41" s="34"/>
      <c r="H41" s="34"/>
      <c r="I41" s="103">
        <v>0</v>
      </c>
      <c r="J41" s="102">
        <f>0</f>
        <v>0</v>
      </c>
      <c r="K41" s="34"/>
      <c r="L41" s="9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9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5"/>
      <c r="C43" s="104"/>
      <c r="D43" s="105" t="s">
        <v>52</v>
      </c>
      <c r="E43" s="57"/>
      <c r="F43" s="57"/>
      <c r="G43" s="106" t="s">
        <v>53</v>
      </c>
      <c r="H43" s="107" t="s">
        <v>54</v>
      </c>
      <c r="I43" s="57"/>
      <c r="J43" s="108">
        <f>SUM(J34:J41)</f>
        <v>0</v>
      </c>
      <c r="K43" s="109"/>
      <c r="L43" s="97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97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8" spans="1:31" s="2" customFormat="1" ht="6.95" customHeight="1">
      <c r="A48" s="34"/>
      <c r="B48" s="46"/>
      <c r="C48" s="47"/>
      <c r="D48" s="47"/>
      <c r="E48" s="47"/>
      <c r="F48" s="47"/>
      <c r="G48" s="47"/>
      <c r="H48" s="47"/>
      <c r="I48" s="47"/>
      <c r="J48" s="47"/>
      <c r="K48" s="47"/>
      <c r="L48" s="9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31" s="2" customFormat="1" ht="24.95" customHeight="1">
      <c r="A49" s="34"/>
      <c r="B49" s="35"/>
      <c r="C49" s="23" t="s">
        <v>159</v>
      </c>
      <c r="D49" s="34"/>
      <c r="E49" s="34"/>
      <c r="F49" s="34"/>
      <c r="G49" s="34"/>
      <c r="H49" s="34"/>
      <c r="I49" s="34"/>
      <c r="J49" s="34"/>
      <c r="K49" s="34"/>
      <c r="L49" s="9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31" s="2" customFormat="1" ht="6.95" customHeight="1">
      <c r="A50" s="34"/>
      <c r="B50" s="35"/>
      <c r="C50" s="34"/>
      <c r="D50" s="34"/>
      <c r="E50" s="34"/>
      <c r="F50" s="34"/>
      <c r="G50" s="34"/>
      <c r="H50" s="34"/>
      <c r="I50" s="34"/>
      <c r="J50" s="34"/>
      <c r="K50" s="34"/>
      <c r="L50" s="9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31" s="2" customFormat="1" ht="12" customHeight="1">
      <c r="A51" s="34"/>
      <c r="B51" s="35"/>
      <c r="C51" s="29" t="s">
        <v>17</v>
      </c>
      <c r="D51" s="34"/>
      <c r="E51" s="34"/>
      <c r="F51" s="34"/>
      <c r="G51" s="34"/>
      <c r="H51" s="34"/>
      <c r="I51" s="34"/>
      <c r="J51" s="34"/>
      <c r="K51" s="34"/>
      <c r="L51" s="97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31" s="2" customFormat="1" ht="16.5" customHeight="1">
      <c r="A52" s="34"/>
      <c r="B52" s="35"/>
      <c r="C52" s="34"/>
      <c r="D52" s="34"/>
      <c r="E52" s="342" t="str">
        <f>E7</f>
        <v>Průmyslová zóna IV - Šumperk</v>
      </c>
      <c r="F52" s="343"/>
      <c r="G52" s="343"/>
      <c r="H52" s="343"/>
      <c r="I52" s="34"/>
      <c r="J52" s="34"/>
      <c r="K52" s="34"/>
      <c r="L52" s="9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31" s="1" customFormat="1" ht="12" customHeight="1">
      <c r="B53" s="22"/>
      <c r="C53" s="29" t="s">
        <v>153</v>
      </c>
      <c r="L53" s="22"/>
    </row>
    <row r="54" spans="1:31" s="1" customFormat="1" ht="16.5" customHeight="1">
      <c r="B54" s="22"/>
      <c r="E54" s="342" t="s">
        <v>154</v>
      </c>
      <c r="F54" s="326"/>
      <c r="G54" s="326"/>
      <c r="H54" s="326"/>
      <c r="L54" s="22"/>
    </row>
    <row r="55" spans="1:31" s="1" customFormat="1" ht="12" customHeight="1">
      <c r="B55" s="22"/>
      <c r="C55" s="29" t="s">
        <v>155</v>
      </c>
      <c r="L55" s="22"/>
    </row>
    <row r="56" spans="1:31" s="2" customFormat="1" ht="16.5" customHeight="1">
      <c r="A56" s="34"/>
      <c r="B56" s="35"/>
      <c r="C56" s="34"/>
      <c r="D56" s="34"/>
      <c r="E56" s="344" t="s">
        <v>156</v>
      </c>
      <c r="F56" s="345"/>
      <c r="G56" s="345"/>
      <c r="H56" s="345"/>
      <c r="I56" s="34"/>
      <c r="J56" s="34"/>
      <c r="K56" s="34"/>
      <c r="L56" s="9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31" s="2" customFormat="1" ht="12" customHeight="1">
      <c r="A57" s="34"/>
      <c r="B57" s="35"/>
      <c r="C57" s="29" t="s">
        <v>157</v>
      </c>
      <c r="D57" s="34"/>
      <c r="E57" s="34"/>
      <c r="F57" s="34"/>
      <c r="G57" s="34"/>
      <c r="H57" s="34"/>
      <c r="I57" s="34"/>
      <c r="J57" s="34"/>
      <c r="K57" s="34"/>
      <c r="L57" s="9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31" s="2" customFormat="1" ht="16.5" customHeight="1">
      <c r="A58" s="34"/>
      <c r="B58" s="35"/>
      <c r="C58" s="34"/>
      <c r="D58" s="34"/>
      <c r="E58" s="299" t="str">
        <f>E13</f>
        <v>SO 101 - Komunikace</v>
      </c>
      <c r="F58" s="345"/>
      <c r="G58" s="345"/>
      <c r="H58" s="345"/>
      <c r="I58" s="34"/>
      <c r="J58" s="34"/>
      <c r="K58" s="34"/>
      <c r="L58" s="9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31" s="2" customFormat="1" ht="6.95" customHeight="1">
      <c r="A59" s="34"/>
      <c r="B59" s="35"/>
      <c r="C59" s="34"/>
      <c r="D59" s="34"/>
      <c r="E59" s="34"/>
      <c r="F59" s="34"/>
      <c r="G59" s="34"/>
      <c r="H59" s="34"/>
      <c r="I59" s="34"/>
      <c r="J59" s="34"/>
      <c r="K59" s="34"/>
      <c r="L59" s="9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31" s="2" customFormat="1" ht="12" customHeight="1">
      <c r="A60" s="34"/>
      <c r="B60" s="35"/>
      <c r="C60" s="29" t="s">
        <v>21</v>
      </c>
      <c r="D60" s="34"/>
      <c r="E60" s="34"/>
      <c r="F60" s="27" t="str">
        <f>F16</f>
        <v>k.ú.Šumperk</v>
      </c>
      <c r="G60" s="34"/>
      <c r="H60" s="34"/>
      <c r="I60" s="29" t="s">
        <v>23</v>
      </c>
      <c r="J60" s="52" t="str">
        <f>IF(J16="","",J16)</f>
        <v>26. 11. 2021</v>
      </c>
      <c r="K60" s="34"/>
      <c r="L60" s="9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 s="2" customFormat="1" ht="6.95" customHeight="1">
      <c r="A61" s="34"/>
      <c r="B61" s="35"/>
      <c r="C61" s="34"/>
      <c r="D61" s="34"/>
      <c r="E61" s="34"/>
      <c r="F61" s="34"/>
      <c r="G61" s="34"/>
      <c r="H61" s="34"/>
      <c r="I61" s="34"/>
      <c r="J61" s="34"/>
      <c r="K61" s="34"/>
      <c r="L61" s="9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s="2" customFormat="1" ht="15.2" customHeight="1">
      <c r="A62" s="34"/>
      <c r="B62" s="35"/>
      <c r="C62" s="29" t="s">
        <v>25</v>
      </c>
      <c r="D62" s="34"/>
      <c r="E62" s="34"/>
      <c r="F62" s="27" t="str">
        <f>E19</f>
        <v>Město Šumperk</v>
      </c>
      <c r="G62" s="34"/>
      <c r="H62" s="34"/>
      <c r="I62" s="29" t="s">
        <v>33</v>
      </c>
      <c r="J62" s="32" t="str">
        <f>E25</f>
        <v>Cekr CZ s.r.o.</v>
      </c>
      <c r="K62" s="34"/>
      <c r="L62" s="9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31" s="2" customFormat="1" ht="25.7" customHeight="1">
      <c r="A63" s="34"/>
      <c r="B63" s="35"/>
      <c r="C63" s="29" t="s">
        <v>31</v>
      </c>
      <c r="D63" s="34"/>
      <c r="E63" s="34"/>
      <c r="F63" s="27" t="str">
        <f>IF(E22="","",E22)</f>
        <v>Vyplň údaj</v>
      </c>
      <c r="G63" s="34"/>
      <c r="H63" s="34"/>
      <c r="I63" s="29" t="s">
        <v>38</v>
      </c>
      <c r="J63" s="32" t="str">
        <f>E28</f>
        <v>Jan Zamykal, CS ÚRS 2021/II</v>
      </c>
      <c r="K63" s="34"/>
      <c r="L63" s="9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31" s="2" customFormat="1" ht="10.35" customHeight="1">
      <c r="A64" s="34"/>
      <c r="B64" s="35"/>
      <c r="C64" s="34"/>
      <c r="D64" s="34"/>
      <c r="E64" s="34"/>
      <c r="F64" s="34"/>
      <c r="G64" s="34"/>
      <c r="H64" s="34"/>
      <c r="I64" s="34"/>
      <c r="J64" s="34"/>
      <c r="K64" s="34"/>
      <c r="L64" s="97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47" s="2" customFormat="1" ht="29.25" customHeight="1">
      <c r="A65" s="34"/>
      <c r="B65" s="35"/>
      <c r="C65" s="110" t="s">
        <v>160</v>
      </c>
      <c r="D65" s="104"/>
      <c r="E65" s="104"/>
      <c r="F65" s="104"/>
      <c r="G65" s="104"/>
      <c r="H65" s="104"/>
      <c r="I65" s="104"/>
      <c r="J65" s="111" t="s">
        <v>161</v>
      </c>
      <c r="K65" s="104"/>
      <c r="L65" s="97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47" s="2" customFormat="1" ht="10.35" customHeight="1">
      <c r="A66" s="34"/>
      <c r="B66" s="35"/>
      <c r="C66" s="34"/>
      <c r="D66" s="34"/>
      <c r="E66" s="34"/>
      <c r="F66" s="34"/>
      <c r="G66" s="34"/>
      <c r="H66" s="34"/>
      <c r="I66" s="34"/>
      <c r="J66" s="34"/>
      <c r="K66" s="34"/>
      <c r="L66" s="97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47" s="2" customFormat="1" ht="22.9" customHeight="1">
      <c r="A67" s="34"/>
      <c r="B67" s="35"/>
      <c r="C67" s="112" t="s">
        <v>74</v>
      </c>
      <c r="D67" s="34"/>
      <c r="E67" s="34"/>
      <c r="F67" s="34"/>
      <c r="G67" s="34"/>
      <c r="H67" s="34"/>
      <c r="I67" s="34"/>
      <c r="J67" s="68">
        <f>J102</f>
        <v>0</v>
      </c>
      <c r="K67" s="34"/>
      <c r="L67" s="97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U67" s="19" t="s">
        <v>162</v>
      </c>
    </row>
    <row r="68" spans="1:47" s="9" customFormat="1" ht="24.95" customHeight="1">
      <c r="B68" s="113"/>
      <c r="D68" s="114" t="s">
        <v>163</v>
      </c>
      <c r="E68" s="115"/>
      <c r="F68" s="115"/>
      <c r="G68" s="115"/>
      <c r="H68" s="115"/>
      <c r="I68" s="115"/>
      <c r="J68" s="116">
        <f>J103</f>
        <v>0</v>
      </c>
      <c r="L68" s="113"/>
    </row>
    <row r="69" spans="1:47" s="10" customFormat="1" ht="19.899999999999999" customHeight="1">
      <c r="B69" s="117"/>
      <c r="D69" s="118" t="s">
        <v>164</v>
      </c>
      <c r="E69" s="119"/>
      <c r="F69" s="119"/>
      <c r="G69" s="119"/>
      <c r="H69" s="119"/>
      <c r="I69" s="119"/>
      <c r="J69" s="120">
        <f>J104</f>
        <v>0</v>
      </c>
      <c r="L69" s="117"/>
    </row>
    <row r="70" spans="1:47" s="10" customFormat="1" ht="19.899999999999999" customHeight="1">
      <c r="B70" s="117"/>
      <c r="D70" s="118" t="s">
        <v>165</v>
      </c>
      <c r="E70" s="119"/>
      <c r="F70" s="119"/>
      <c r="G70" s="119"/>
      <c r="H70" s="119"/>
      <c r="I70" s="119"/>
      <c r="J70" s="120">
        <f>J180</f>
        <v>0</v>
      </c>
      <c r="L70" s="117"/>
    </row>
    <row r="71" spans="1:47" s="10" customFormat="1" ht="19.899999999999999" customHeight="1">
      <c r="B71" s="117"/>
      <c r="D71" s="118" t="s">
        <v>166</v>
      </c>
      <c r="E71" s="119"/>
      <c r="F71" s="119"/>
      <c r="G71" s="119"/>
      <c r="H71" s="119"/>
      <c r="I71" s="119"/>
      <c r="J71" s="120">
        <f>J187</f>
        <v>0</v>
      </c>
      <c r="L71" s="117"/>
    </row>
    <row r="72" spans="1:47" s="10" customFormat="1" ht="19.899999999999999" customHeight="1">
      <c r="B72" s="117"/>
      <c r="D72" s="118" t="s">
        <v>167</v>
      </c>
      <c r="E72" s="119"/>
      <c r="F72" s="119"/>
      <c r="G72" s="119"/>
      <c r="H72" s="119"/>
      <c r="I72" s="119"/>
      <c r="J72" s="120">
        <f>J194</f>
        <v>0</v>
      </c>
      <c r="L72" s="117"/>
    </row>
    <row r="73" spans="1:47" s="10" customFormat="1" ht="19.899999999999999" customHeight="1">
      <c r="B73" s="117"/>
      <c r="D73" s="118" t="s">
        <v>168</v>
      </c>
      <c r="E73" s="119"/>
      <c r="F73" s="119"/>
      <c r="G73" s="119"/>
      <c r="H73" s="119"/>
      <c r="I73" s="119"/>
      <c r="J73" s="120">
        <f>J255</f>
        <v>0</v>
      </c>
      <c r="L73" s="117"/>
    </row>
    <row r="74" spans="1:47" s="10" customFormat="1" ht="19.899999999999999" customHeight="1">
      <c r="B74" s="117"/>
      <c r="D74" s="118" t="s">
        <v>169</v>
      </c>
      <c r="E74" s="119"/>
      <c r="F74" s="119"/>
      <c r="G74" s="119"/>
      <c r="H74" s="119"/>
      <c r="I74" s="119"/>
      <c r="J74" s="120">
        <f>J262</f>
        <v>0</v>
      </c>
      <c r="L74" s="117"/>
    </row>
    <row r="75" spans="1:47" s="10" customFormat="1" ht="19.899999999999999" customHeight="1">
      <c r="B75" s="117"/>
      <c r="D75" s="118" t="s">
        <v>170</v>
      </c>
      <c r="E75" s="119"/>
      <c r="F75" s="119"/>
      <c r="G75" s="119"/>
      <c r="H75" s="119"/>
      <c r="I75" s="119"/>
      <c r="J75" s="120">
        <f>J308</f>
        <v>0</v>
      </c>
      <c r="L75" s="117"/>
    </row>
    <row r="76" spans="1:47" s="10" customFormat="1" ht="19.899999999999999" customHeight="1">
      <c r="B76" s="117"/>
      <c r="D76" s="118" t="s">
        <v>171</v>
      </c>
      <c r="E76" s="119"/>
      <c r="F76" s="119"/>
      <c r="G76" s="119"/>
      <c r="H76" s="119"/>
      <c r="I76" s="119"/>
      <c r="J76" s="120">
        <f>J367</f>
        <v>0</v>
      </c>
      <c r="L76" s="117"/>
    </row>
    <row r="77" spans="1:47" s="10" customFormat="1" ht="19.899999999999999" customHeight="1">
      <c r="B77" s="117"/>
      <c r="D77" s="118" t="s">
        <v>172</v>
      </c>
      <c r="E77" s="119"/>
      <c r="F77" s="119"/>
      <c r="G77" s="119"/>
      <c r="H77" s="119"/>
      <c r="I77" s="119"/>
      <c r="J77" s="120">
        <f>J438</f>
        <v>0</v>
      </c>
      <c r="L77" s="117"/>
    </row>
    <row r="78" spans="1:47" s="10" customFormat="1" ht="19.899999999999999" customHeight="1">
      <c r="B78" s="117"/>
      <c r="D78" s="118" t="s">
        <v>173</v>
      </c>
      <c r="E78" s="119"/>
      <c r="F78" s="119"/>
      <c r="G78" s="119"/>
      <c r="H78" s="119"/>
      <c r="I78" s="119"/>
      <c r="J78" s="120">
        <f>J454</f>
        <v>0</v>
      </c>
      <c r="L78" s="117"/>
    </row>
    <row r="79" spans="1:47" s="2" customFormat="1" ht="21.75" customHeight="1">
      <c r="A79" s="34"/>
      <c r="B79" s="35"/>
      <c r="C79" s="34"/>
      <c r="D79" s="34"/>
      <c r="E79" s="34"/>
      <c r="F79" s="34"/>
      <c r="G79" s="34"/>
      <c r="H79" s="34"/>
      <c r="I79" s="34"/>
      <c r="J79" s="34"/>
      <c r="K79" s="34"/>
      <c r="L79" s="9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47" s="2" customFormat="1" ht="6.95" customHeight="1">
      <c r="A80" s="34"/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9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4" spans="1:31" s="2" customFormat="1" ht="6.95" customHeight="1">
      <c r="A84" s="34"/>
      <c r="B84" s="46"/>
      <c r="C84" s="47"/>
      <c r="D84" s="47"/>
      <c r="E84" s="47"/>
      <c r="F84" s="47"/>
      <c r="G84" s="47"/>
      <c r="H84" s="47"/>
      <c r="I84" s="47"/>
      <c r="J84" s="47"/>
      <c r="K84" s="47"/>
      <c r="L84" s="9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4.95" customHeight="1">
      <c r="A85" s="34"/>
      <c r="B85" s="35"/>
      <c r="C85" s="23" t="s">
        <v>174</v>
      </c>
      <c r="D85" s="34"/>
      <c r="E85" s="34"/>
      <c r="F85" s="34"/>
      <c r="G85" s="34"/>
      <c r="H85" s="34"/>
      <c r="I85" s="34"/>
      <c r="J85" s="34"/>
      <c r="K85" s="34"/>
      <c r="L85" s="9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2" customFormat="1" ht="6.95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9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9" t="s">
        <v>17</v>
      </c>
      <c r="D87" s="34"/>
      <c r="E87" s="34"/>
      <c r="F87" s="34"/>
      <c r="G87" s="34"/>
      <c r="H87" s="34"/>
      <c r="I87" s="34"/>
      <c r="J87" s="34"/>
      <c r="K87" s="34"/>
      <c r="L87" s="97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6.5" customHeight="1">
      <c r="A88" s="34"/>
      <c r="B88" s="35"/>
      <c r="C88" s="34"/>
      <c r="D88" s="34"/>
      <c r="E88" s="342" t="str">
        <f>E7</f>
        <v>Průmyslová zóna IV - Šumperk</v>
      </c>
      <c r="F88" s="343"/>
      <c r="G88" s="343"/>
      <c r="H88" s="343"/>
      <c r="I88" s="34"/>
      <c r="J88" s="34"/>
      <c r="K88" s="34"/>
      <c r="L88" s="97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1" customFormat="1" ht="12" customHeight="1">
      <c r="B89" s="22"/>
      <c r="C89" s="29" t="s">
        <v>153</v>
      </c>
      <c r="L89" s="22"/>
    </row>
    <row r="90" spans="1:31" s="1" customFormat="1" ht="16.5" customHeight="1">
      <c r="B90" s="22"/>
      <c r="E90" s="342" t="s">
        <v>154</v>
      </c>
      <c r="F90" s="326"/>
      <c r="G90" s="326"/>
      <c r="H90" s="326"/>
      <c r="L90" s="22"/>
    </row>
    <row r="91" spans="1:31" s="1" customFormat="1" ht="12" customHeight="1">
      <c r="B91" s="22"/>
      <c r="C91" s="29" t="s">
        <v>155</v>
      </c>
      <c r="L91" s="22"/>
    </row>
    <row r="92" spans="1:31" s="2" customFormat="1" ht="16.5" customHeight="1">
      <c r="A92" s="34"/>
      <c r="B92" s="35"/>
      <c r="C92" s="34"/>
      <c r="D92" s="34"/>
      <c r="E92" s="344" t="s">
        <v>156</v>
      </c>
      <c r="F92" s="345"/>
      <c r="G92" s="345"/>
      <c r="H92" s="345"/>
      <c r="I92" s="34"/>
      <c r="J92" s="34"/>
      <c r="K92" s="34"/>
      <c r="L92" s="97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157</v>
      </c>
      <c r="D93" s="34"/>
      <c r="E93" s="34"/>
      <c r="F93" s="34"/>
      <c r="G93" s="34"/>
      <c r="H93" s="34"/>
      <c r="I93" s="34"/>
      <c r="J93" s="34"/>
      <c r="K93" s="34"/>
      <c r="L93" s="97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6.5" customHeight="1">
      <c r="A94" s="34"/>
      <c r="B94" s="35"/>
      <c r="C94" s="34"/>
      <c r="D94" s="34"/>
      <c r="E94" s="299" t="str">
        <f>E13</f>
        <v>SO 101 - Komunikace</v>
      </c>
      <c r="F94" s="345"/>
      <c r="G94" s="345"/>
      <c r="H94" s="345"/>
      <c r="I94" s="34"/>
      <c r="J94" s="34"/>
      <c r="K94" s="34"/>
      <c r="L94" s="97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6.95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97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2" customHeight="1">
      <c r="A96" s="34"/>
      <c r="B96" s="35"/>
      <c r="C96" s="29" t="s">
        <v>21</v>
      </c>
      <c r="D96" s="34"/>
      <c r="E96" s="34"/>
      <c r="F96" s="27" t="str">
        <f>F16</f>
        <v>k.ú.Šumperk</v>
      </c>
      <c r="G96" s="34"/>
      <c r="H96" s="34"/>
      <c r="I96" s="29" t="s">
        <v>23</v>
      </c>
      <c r="J96" s="52" t="str">
        <f>IF(J16="","",J16)</f>
        <v>26. 11. 2021</v>
      </c>
      <c r="K96" s="34"/>
      <c r="L96" s="97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5" s="2" customFormat="1" ht="6.95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97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2" customFormat="1" ht="15.2" customHeight="1">
      <c r="A98" s="34"/>
      <c r="B98" s="35"/>
      <c r="C98" s="29" t="s">
        <v>25</v>
      </c>
      <c r="D98" s="34"/>
      <c r="E98" s="34"/>
      <c r="F98" s="27" t="str">
        <f>E19</f>
        <v>Město Šumperk</v>
      </c>
      <c r="G98" s="34"/>
      <c r="H98" s="34"/>
      <c r="I98" s="29" t="s">
        <v>33</v>
      </c>
      <c r="J98" s="32" t="str">
        <f>E25</f>
        <v>Cekr CZ s.r.o.</v>
      </c>
      <c r="K98" s="34"/>
      <c r="L98" s="97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5" s="2" customFormat="1" ht="25.7" customHeight="1">
      <c r="A99" s="34"/>
      <c r="B99" s="35"/>
      <c r="C99" s="29" t="s">
        <v>31</v>
      </c>
      <c r="D99" s="34"/>
      <c r="E99" s="34"/>
      <c r="F99" s="27" t="str">
        <f>IF(E22="","",E22)</f>
        <v>Vyplň údaj</v>
      </c>
      <c r="G99" s="34"/>
      <c r="H99" s="34"/>
      <c r="I99" s="29" t="s">
        <v>38</v>
      </c>
      <c r="J99" s="32" t="str">
        <f>E28</f>
        <v>Jan Zamykal, CS ÚRS 2021/II</v>
      </c>
      <c r="K99" s="34"/>
      <c r="L99" s="97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65" s="2" customFormat="1" ht="10.35" customHeight="1">
      <c r="A100" s="34"/>
      <c r="B100" s="35"/>
      <c r="C100" s="34"/>
      <c r="D100" s="34"/>
      <c r="E100" s="34"/>
      <c r="F100" s="34"/>
      <c r="G100" s="34"/>
      <c r="H100" s="34"/>
      <c r="I100" s="34"/>
      <c r="J100" s="34"/>
      <c r="K100" s="34"/>
      <c r="L100" s="97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65" s="11" customFormat="1" ht="29.25" customHeight="1">
      <c r="A101" s="121"/>
      <c r="B101" s="122"/>
      <c r="C101" s="123" t="s">
        <v>175</v>
      </c>
      <c r="D101" s="124" t="s">
        <v>61</v>
      </c>
      <c r="E101" s="124" t="s">
        <v>57</v>
      </c>
      <c r="F101" s="124" t="s">
        <v>58</v>
      </c>
      <c r="G101" s="124" t="s">
        <v>176</v>
      </c>
      <c r="H101" s="124" t="s">
        <v>177</v>
      </c>
      <c r="I101" s="124" t="s">
        <v>178</v>
      </c>
      <c r="J101" s="124" t="s">
        <v>161</v>
      </c>
      <c r="K101" s="125" t="s">
        <v>179</v>
      </c>
      <c r="L101" s="126"/>
      <c r="M101" s="59" t="s">
        <v>3</v>
      </c>
      <c r="N101" s="60" t="s">
        <v>46</v>
      </c>
      <c r="O101" s="60" t="s">
        <v>180</v>
      </c>
      <c r="P101" s="60" t="s">
        <v>181</v>
      </c>
      <c r="Q101" s="60" t="s">
        <v>182</v>
      </c>
      <c r="R101" s="60" t="s">
        <v>183</v>
      </c>
      <c r="S101" s="60" t="s">
        <v>184</v>
      </c>
      <c r="T101" s="61" t="s">
        <v>185</v>
      </c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</row>
    <row r="102" spans="1:65" s="2" customFormat="1" ht="22.9" customHeight="1">
      <c r="A102" s="34"/>
      <c r="B102" s="35"/>
      <c r="C102" s="66" t="s">
        <v>186</v>
      </c>
      <c r="D102" s="34"/>
      <c r="E102" s="34"/>
      <c r="F102" s="34"/>
      <c r="G102" s="34"/>
      <c r="H102" s="34"/>
      <c r="I102" s="34"/>
      <c r="J102" s="127">
        <f>BK102</f>
        <v>0</v>
      </c>
      <c r="K102" s="34"/>
      <c r="L102" s="35"/>
      <c r="M102" s="62"/>
      <c r="N102" s="53"/>
      <c r="O102" s="63"/>
      <c r="P102" s="128">
        <f>P103</f>
        <v>0</v>
      </c>
      <c r="Q102" s="63"/>
      <c r="R102" s="128">
        <f>R103</f>
        <v>2518.2813616799999</v>
      </c>
      <c r="S102" s="63"/>
      <c r="T102" s="129">
        <f>T103</f>
        <v>4.4799999999999995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9" t="s">
        <v>75</v>
      </c>
      <c r="AU102" s="19" t="s">
        <v>162</v>
      </c>
      <c r="BK102" s="130">
        <f>BK103</f>
        <v>0</v>
      </c>
    </row>
    <row r="103" spans="1:65" s="12" customFormat="1" ht="25.9" customHeight="1">
      <c r="B103" s="131"/>
      <c r="D103" s="132" t="s">
        <v>75</v>
      </c>
      <c r="E103" s="133" t="s">
        <v>187</v>
      </c>
      <c r="F103" s="133" t="s">
        <v>188</v>
      </c>
      <c r="I103" s="134"/>
      <c r="J103" s="135">
        <f>BK103</f>
        <v>0</v>
      </c>
      <c r="L103" s="131"/>
      <c r="M103" s="136"/>
      <c r="N103" s="137"/>
      <c r="O103" s="137"/>
      <c r="P103" s="138">
        <f>P104+P180+P187+P194+P255+P262+P308+P367+P438+P454</f>
        <v>0</v>
      </c>
      <c r="Q103" s="137"/>
      <c r="R103" s="138">
        <f>R104+R180+R187+R194+R255+R262+R308+R367+R438+R454</f>
        <v>2518.2813616799999</v>
      </c>
      <c r="S103" s="137"/>
      <c r="T103" s="139">
        <f>T104+T180+T187+T194+T255+T262+T308+T367+T438+T454</f>
        <v>4.4799999999999995</v>
      </c>
      <c r="AR103" s="132" t="s">
        <v>83</v>
      </c>
      <c r="AT103" s="140" t="s">
        <v>75</v>
      </c>
      <c r="AU103" s="140" t="s">
        <v>76</v>
      </c>
      <c r="AY103" s="132" t="s">
        <v>189</v>
      </c>
      <c r="BK103" s="141">
        <f>BK104+BK180+BK187+BK194+BK255+BK262+BK308+BK367+BK438+BK454</f>
        <v>0</v>
      </c>
    </row>
    <row r="104" spans="1:65" s="12" customFormat="1" ht="22.9" customHeight="1">
      <c r="B104" s="131"/>
      <c r="D104" s="132" t="s">
        <v>75</v>
      </c>
      <c r="E104" s="142" t="s">
        <v>83</v>
      </c>
      <c r="F104" s="142" t="s">
        <v>190</v>
      </c>
      <c r="I104" s="134"/>
      <c r="J104" s="143">
        <f>BK104</f>
        <v>0</v>
      </c>
      <c r="L104" s="131"/>
      <c r="M104" s="136"/>
      <c r="N104" s="137"/>
      <c r="O104" s="137"/>
      <c r="P104" s="138">
        <f>SUM(P105:P179)</f>
        <v>0</v>
      </c>
      <c r="Q104" s="137"/>
      <c r="R104" s="138">
        <f>SUM(R105:R179)</f>
        <v>1303.106454</v>
      </c>
      <c r="S104" s="137"/>
      <c r="T104" s="139">
        <f>SUM(T105:T179)</f>
        <v>4.4799999999999995</v>
      </c>
      <c r="AR104" s="132" t="s">
        <v>83</v>
      </c>
      <c r="AT104" s="140" t="s">
        <v>75</v>
      </c>
      <c r="AU104" s="140" t="s">
        <v>83</v>
      </c>
      <c r="AY104" s="132" t="s">
        <v>189</v>
      </c>
      <c r="BK104" s="141">
        <f>SUM(BK105:BK179)</f>
        <v>0</v>
      </c>
    </row>
    <row r="105" spans="1:65" s="2" customFormat="1" ht="24.2" customHeight="1">
      <c r="A105" s="34"/>
      <c r="B105" s="144"/>
      <c r="C105" s="145" t="s">
        <v>83</v>
      </c>
      <c r="D105" s="145" t="s">
        <v>191</v>
      </c>
      <c r="E105" s="146" t="s">
        <v>192</v>
      </c>
      <c r="F105" s="147" t="s">
        <v>193</v>
      </c>
      <c r="G105" s="148" t="s">
        <v>194</v>
      </c>
      <c r="H105" s="149">
        <v>14</v>
      </c>
      <c r="I105" s="150"/>
      <c r="J105" s="151">
        <f>ROUND(I105*H105,2)</f>
        <v>0</v>
      </c>
      <c r="K105" s="147" t="s">
        <v>195</v>
      </c>
      <c r="L105" s="35"/>
      <c r="M105" s="152" t="s">
        <v>3</v>
      </c>
      <c r="N105" s="153" t="s">
        <v>47</v>
      </c>
      <c r="O105" s="55"/>
      <c r="P105" s="154">
        <f>O105*H105</f>
        <v>0</v>
      </c>
      <c r="Q105" s="154">
        <v>0</v>
      </c>
      <c r="R105" s="154">
        <f>Q105*H105</f>
        <v>0</v>
      </c>
      <c r="S105" s="154">
        <v>0.20499999999999999</v>
      </c>
      <c r="T105" s="155">
        <f>S105*H105</f>
        <v>2.8699999999999997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56" t="s">
        <v>196</v>
      </c>
      <c r="AT105" s="156" t="s">
        <v>191</v>
      </c>
      <c r="AU105" s="156" t="s">
        <v>85</v>
      </c>
      <c r="AY105" s="19" t="s">
        <v>189</v>
      </c>
      <c r="BE105" s="157">
        <f>IF(N105="základní",J105,0)</f>
        <v>0</v>
      </c>
      <c r="BF105" s="157">
        <f>IF(N105="snížená",J105,0)</f>
        <v>0</v>
      </c>
      <c r="BG105" s="157">
        <f>IF(N105="zákl. přenesená",J105,0)</f>
        <v>0</v>
      </c>
      <c r="BH105" s="157">
        <f>IF(N105="sníž. přenesená",J105,0)</f>
        <v>0</v>
      </c>
      <c r="BI105" s="157">
        <f>IF(N105="nulová",J105,0)</f>
        <v>0</v>
      </c>
      <c r="BJ105" s="19" t="s">
        <v>83</v>
      </c>
      <c r="BK105" s="157">
        <f>ROUND(I105*H105,2)</f>
        <v>0</v>
      </c>
      <c r="BL105" s="19" t="s">
        <v>196</v>
      </c>
      <c r="BM105" s="156" t="s">
        <v>197</v>
      </c>
    </row>
    <row r="106" spans="1:65" s="2" customFormat="1" ht="11.25">
      <c r="A106" s="34"/>
      <c r="B106" s="35"/>
      <c r="C106" s="34"/>
      <c r="D106" s="158" t="s">
        <v>198</v>
      </c>
      <c r="E106" s="34"/>
      <c r="F106" s="159" t="s">
        <v>199</v>
      </c>
      <c r="G106" s="34"/>
      <c r="H106" s="34"/>
      <c r="I106" s="160"/>
      <c r="J106" s="34"/>
      <c r="K106" s="34"/>
      <c r="L106" s="35"/>
      <c r="M106" s="161"/>
      <c r="N106" s="162"/>
      <c r="O106" s="55"/>
      <c r="P106" s="55"/>
      <c r="Q106" s="55"/>
      <c r="R106" s="55"/>
      <c r="S106" s="55"/>
      <c r="T106" s="56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9" t="s">
        <v>198</v>
      </c>
      <c r="AU106" s="19" t="s">
        <v>85</v>
      </c>
    </row>
    <row r="107" spans="1:65" s="13" customFormat="1" ht="11.25">
      <c r="B107" s="163"/>
      <c r="D107" s="164" t="s">
        <v>200</v>
      </c>
      <c r="E107" s="165" t="s">
        <v>3</v>
      </c>
      <c r="F107" s="166" t="s">
        <v>201</v>
      </c>
      <c r="H107" s="165" t="s">
        <v>3</v>
      </c>
      <c r="I107" s="167"/>
      <c r="L107" s="163"/>
      <c r="M107" s="168"/>
      <c r="N107" s="169"/>
      <c r="O107" s="169"/>
      <c r="P107" s="169"/>
      <c r="Q107" s="169"/>
      <c r="R107" s="169"/>
      <c r="S107" s="169"/>
      <c r="T107" s="170"/>
      <c r="AT107" s="165" t="s">
        <v>200</v>
      </c>
      <c r="AU107" s="165" t="s">
        <v>85</v>
      </c>
      <c r="AV107" s="13" t="s">
        <v>83</v>
      </c>
      <c r="AW107" s="13" t="s">
        <v>37</v>
      </c>
      <c r="AX107" s="13" t="s">
        <v>76</v>
      </c>
      <c r="AY107" s="165" t="s">
        <v>189</v>
      </c>
    </row>
    <row r="108" spans="1:65" s="14" customFormat="1" ht="11.25">
      <c r="B108" s="171"/>
      <c r="D108" s="164" t="s">
        <v>200</v>
      </c>
      <c r="E108" s="172" t="s">
        <v>3</v>
      </c>
      <c r="F108" s="173" t="s">
        <v>202</v>
      </c>
      <c r="H108" s="174">
        <v>14</v>
      </c>
      <c r="I108" s="175"/>
      <c r="L108" s="171"/>
      <c r="M108" s="176"/>
      <c r="N108" s="177"/>
      <c r="O108" s="177"/>
      <c r="P108" s="177"/>
      <c r="Q108" s="177"/>
      <c r="R108" s="177"/>
      <c r="S108" s="177"/>
      <c r="T108" s="178"/>
      <c r="AT108" s="172" t="s">
        <v>200</v>
      </c>
      <c r="AU108" s="172" t="s">
        <v>85</v>
      </c>
      <c r="AV108" s="14" t="s">
        <v>85</v>
      </c>
      <c r="AW108" s="14" t="s">
        <v>37</v>
      </c>
      <c r="AX108" s="14" t="s">
        <v>76</v>
      </c>
      <c r="AY108" s="172" t="s">
        <v>189</v>
      </c>
    </row>
    <row r="109" spans="1:65" s="15" customFormat="1" ht="11.25">
      <c r="B109" s="179"/>
      <c r="D109" s="164" t="s">
        <v>200</v>
      </c>
      <c r="E109" s="180" t="s">
        <v>3</v>
      </c>
      <c r="F109" s="181" t="s">
        <v>203</v>
      </c>
      <c r="H109" s="182">
        <v>14</v>
      </c>
      <c r="I109" s="183"/>
      <c r="L109" s="179"/>
      <c r="M109" s="184"/>
      <c r="N109" s="185"/>
      <c r="O109" s="185"/>
      <c r="P109" s="185"/>
      <c r="Q109" s="185"/>
      <c r="R109" s="185"/>
      <c r="S109" s="185"/>
      <c r="T109" s="186"/>
      <c r="AT109" s="180" t="s">
        <v>200</v>
      </c>
      <c r="AU109" s="180" t="s">
        <v>85</v>
      </c>
      <c r="AV109" s="15" t="s">
        <v>196</v>
      </c>
      <c r="AW109" s="15" t="s">
        <v>37</v>
      </c>
      <c r="AX109" s="15" t="s">
        <v>83</v>
      </c>
      <c r="AY109" s="180" t="s">
        <v>189</v>
      </c>
    </row>
    <row r="110" spans="1:65" s="2" customFormat="1" ht="24.2" customHeight="1">
      <c r="A110" s="34"/>
      <c r="B110" s="144"/>
      <c r="C110" s="145" t="s">
        <v>85</v>
      </c>
      <c r="D110" s="145" t="s">
        <v>191</v>
      </c>
      <c r="E110" s="146" t="s">
        <v>204</v>
      </c>
      <c r="F110" s="147" t="s">
        <v>205</v>
      </c>
      <c r="G110" s="148" t="s">
        <v>194</v>
      </c>
      <c r="H110" s="149">
        <v>14</v>
      </c>
      <c r="I110" s="150"/>
      <c r="J110" s="151">
        <f>ROUND(I110*H110,2)</f>
        <v>0</v>
      </c>
      <c r="K110" s="147" t="s">
        <v>195</v>
      </c>
      <c r="L110" s="35"/>
      <c r="M110" s="152" t="s">
        <v>3</v>
      </c>
      <c r="N110" s="153" t="s">
        <v>47</v>
      </c>
      <c r="O110" s="55"/>
      <c r="P110" s="154">
        <f>O110*H110</f>
        <v>0</v>
      </c>
      <c r="Q110" s="154">
        <v>0</v>
      </c>
      <c r="R110" s="154">
        <f>Q110*H110</f>
        <v>0</v>
      </c>
      <c r="S110" s="154">
        <v>0.115</v>
      </c>
      <c r="T110" s="155">
        <f>S110*H110</f>
        <v>1.61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56" t="s">
        <v>196</v>
      </c>
      <c r="AT110" s="156" t="s">
        <v>191</v>
      </c>
      <c r="AU110" s="156" t="s">
        <v>85</v>
      </c>
      <c r="AY110" s="19" t="s">
        <v>189</v>
      </c>
      <c r="BE110" s="157">
        <f>IF(N110="základní",J110,0)</f>
        <v>0</v>
      </c>
      <c r="BF110" s="157">
        <f>IF(N110="snížená",J110,0)</f>
        <v>0</v>
      </c>
      <c r="BG110" s="157">
        <f>IF(N110="zákl. přenesená",J110,0)</f>
        <v>0</v>
      </c>
      <c r="BH110" s="157">
        <f>IF(N110="sníž. přenesená",J110,0)</f>
        <v>0</v>
      </c>
      <c r="BI110" s="157">
        <f>IF(N110="nulová",J110,0)</f>
        <v>0</v>
      </c>
      <c r="BJ110" s="19" t="s">
        <v>83</v>
      </c>
      <c r="BK110" s="157">
        <f>ROUND(I110*H110,2)</f>
        <v>0</v>
      </c>
      <c r="BL110" s="19" t="s">
        <v>196</v>
      </c>
      <c r="BM110" s="156" t="s">
        <v>206</v>
      </c>
    </row>
    <row r="111" spans="1:65" s="2" customFormat="1" ht="11.25">
      <c r="A111" s="34"/>
      <c r="B111" s="35"/>
      <c r="C111" s="34"/>
      <c r="D111" s="158" t="s">
        <v>198</v>
      </c>
      <c r="E111" s="34"/>
      <c r="F111" s="159" t="s">
        <v>207</v>
      </c>
      <c r="G111" s="34"/>
      <c r="H111" s="34"/>
      <c r="I111" s="160"/>
      <c r="J111" s="34"/>
      <c r="K111" s="34"/>
      <c r="L111" s="35"/>
      <c r="M111" s="161"/>
      <c r="N111" s="162"/>
      <c r="O111" s="55"/>
      <c r="P111" s="55"/>
      <c r="Q111" s="55"/>
      <c r="R111" s="55"/>
      <c r="S111" s="55"/>
      <c r="T111" s="56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9" t="s">
        <v>198</v>
      </c>
      <c r="AU111" s="19" t="s">
        <v>85</v>
      </c>
    </row>
    <row r="112" spans="1:65" s="13" customFormat="1" ht="11.25">
      <c r="B112" s="163"/>
      <c r="D112" s="164" t="s">
        <v>200</v>
      </c>
      <c r="E112" s="165" t="s">
        <v>3</v>
      </c>
      <c r="F112" s="166" t="s">
        <v>208</v>
      </c>
      <c r="H112" s="165" t="s">
        <v>3</v>
      </c>
      <c r="I112" s="167"/>
      <c r="L112" s="163"/>
      <c r="M112" s="168"/>
      <c r="N112" s="169"/>
      <c r="O112" s="169"/>
      <c r="P112" s="169"/>
      <c r="Q112" s="169"/>
      <c r="R112" s="169"/>
      <c r="S112" s="169"/>
      <c r="T112" s="170"/>
      <c r="AT112" s="165" t="s">
        <v>200</v>
      </c>
      <c r="AU112" s="165" t="s">
        <v>85</v>
      </c>
      <c r="AV112" s="13" t="s">
        <v>83</v>
      </c>
      <c r="AW112" s="13" t="s">
        <v>37</v>
      </c>
      <c r="AX112" s="13" t="s">
        <v>76</v>
      </c>
      <c r="AY112" s="165" t="s">
        <v>189</v>
      </c>
    </row>
    <row r="113" spans="1:65" s="14" customFormat="1" ht="11.25">
      <c r="B113" s="171"/>
      <c r="D113" s="164" t="s">
        <v>200</v>
      </c>
      <c r="E113" s="172" t="s">
        <v>3</v>
      </c>
      <c r="F113" s="173" t="s">
        <v>202</v>
      </c>
      <c r="H113" s="174">
        <v>14</v>
      </c>
      <c r="I113" s="175"/>
      <c r="L113" s="171"/>
      <c r="M113" s="176"/>
      <c r="N113" s="177"/>
      <c r="O113" s="177"/>
      <c r="P113" s="177"/>
      <c r="Q113" s="177"/>
      <c r="R113" s="177"/>
      <c r="S113" s="177"/>
      <c r="T113" s="178"/>
      <c r="AT113" s="172" t="s">
        <v>200</v>
      </c>
      <c r="AU113" s="172" t="s">
        <v>85</v>
      </c>
      <c r="AV113" s="14" t="s">
        <v>85</v>
      </c>
      <c r="AW113" s="14" t="s">
        <v>37</v>
      </c>
      <c r="AX113" s="14" t="s">
        <v>76</v>
      </c>
      <c r="AY113" s="172" t="s">
        <v>189</v>
      </c>
    </row>
    <row r="114" spans="1:65" s="13" customFormat="1" ht="11.25">
      <c r="B114" s="163"/>
      <c r="D114" s="164" t="s">
        <v>200</v>
      </c>
      <c r="E114" s="165" t="s">
        <v>3</v>
      </c>
      <c r="F114" s="166" t="s">
        <v>209</v>
      </c>
      <c r="H114" s="165" t="s">
        <v>3</v>
      </c>
      <c r="I114" s="167"/>
      <c r="L114" s="163"/>
      <c r="M114" s="168"/>
      <c r="N114" s="169"/>
      <c r="O114" s="169"/>
      <c r="P114" s="169"/>
      <c r="Q114" s="169"/>
      <c r="R114" s="169"/>
      <c r="S114" s="169"/>
      <c r="T114" s="170"/>
      <c r="AT114" s="165" t="s">
        <v>200</v>
      </c>
      <c r="AU114" s="165" t="s">
        <v>85</v>
      </c>
      <c r="AV114" s="13" t="s">
        <v>83</v>
      </c>
      <c r="AW114" s="13" t="s">
        <v>37</v>
      </c>
      <c r="AX114" s="13" t="s">
        <v>76</v>
      </c>
      <c r="AY114" s="165" t="s">
        <v>189</v>
      </c>
    </row>
    <row r="115" spans="1:65" s="15" customFormat="1" ht="11.25">
      <c r="B115" s="179"/>
      <c r="D115" s="164" t="s">
        <v>200</v>
      </c>
      <c r="E115" s="180" t="s">
        <v>3</v>
      </c>
      <c r="F115" s="181" t="s">
        <v>203</v>
      </c>
      <c r="H115" s="182">
        <v>14</v>
      </c>
      <c r="I115" s="183"/>
      <c r="L115" s="179"/>
      <c r="M115" s="184"/>
      <c r="N115" s="185"/>
      <c r="O115" s="185"/>
      <c r="P115" s="185"/>
      <c r="Q115" s="185"/>
      <c r="R115" s="185"/>
      <c r="S115" s="185"/>
      <c r="T115" s="186"/>
      <c r="AT115" s="180" t="s">
        <v>200</v>
      </c>
      <c r="AU115" s="180" t="s">
        <v>85</v>
      </c>
      <c r="AV115" s="15" t="s">
        <v>196</v>
      </c>
      <c r="AW115" s="15" t="s">
        <v>37</v>
      </c>
      <c r="AX115" s="15" t="s">
        <v>83</v>
      </c>
      <c r="AY115" s="180" t="s">
        <v>189</v>
      </c>
    </row>
    <row r="116" spans="1:65" s="2" customFormat="1" ht="21.75" customHeight="1">
      <c r="A116" s="34"/>
      <c r="B116" s="144"/>
      <c r="C116" s="145" t="s">
        <v>93</v>
      </c>
      <c r="D116" s="145" t="s">
        <v>191</v>
      </c>
      <c r="E116" s="146" t="s">
        <v>210</v>
      </c>
      <c r="F116" s="147" t="s">
        <v>211</v>
      </c>
      <c r="G116" s="148" t="s">
        <v>212</v>
      </c>
      <c r="H116" s="149">
        <v>272.12</v>
      </c>
      <c r="I116" s="150"/>
      <c r="J116" s="151">
        <f>ROUND(I116*H116,2)</f>
        <v>0</v>
      </c>
      <c r="K116" s="147" t="s">
        <v>195</v>
      </c>
      <c r="L116" s="35"/>
      <c r="M116" s="152" t="s">
        <v>3</v>
      </c>
      <c r="N116" s="153" t="s">
        <v>47</v>
      </c>
      <c r="O116" s="55"/>
      <c r="P116" s="154">
        <f>O116*H116</f>
        <v>0</v>
      </c>
      <c r="Q116" s="154">
        <v>0</v>
      </c>
      <c r="R116" s="154">
        <f>Q116*H116</f>
        <v>0</v>
      </c>
      <c r="S116" s="154">
        <v>0</v>
      </c>
      <c r="T116" s="155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56" t="s">
        <v>196</v>
      </c>
      <c r="AT116" s="156" t="s">
        <v>191</v>
      </c>
      <c r="AU116" s="156" t="s">
        <v>85</v>
      </c>
      <c r="AY116" s="19" t="s">
        <v>189</v>
      </c>
      <c r="BE116" s="157">
        <f>IF(N116="základní",J116,0)</f>
        <v>0</v>
      </c>
      <c r="BF116" s="157">
        <f>IF(N116="snížená",J116,0)</f>
        <v>0</v>
      </c>
      <c r="BG116" s="157">
        <f>IF(N116="zákl. přenesená",J116,0)</f>
        <v>0</v>
      </c>
      <c r="BH116" s="157">
        <f>IF(N116="sníž. přenesená",J116,0)</f>
        <v>0</v>
      </c>
      <c r="BI116" s="157">
        <f>IF(N116="nulová",J116,0)</f>
        <v>0</v>
      </c>
      <c r="BJ116" s="19" t="s">
        <v>83</v>
      </c>
      <c r="BK116" s="157">
        <f>ROUND(I116*H116,2)</f>
        <v>0</v>
      </c>
      <c r="BL116" s="19" t="s">
        <v>196</v>
      </c>
      <c r="BM116" s="156" t="s">
        <v>213</v>
      </c>
    </row>
    <row r="117" spans="1:65" s="2" customFormat="1" ht="11.25">
      <c r="A117" s="34"/>
      <c r="B117" s="35"/>
      <c r="C117" s="34"/>
      <c r="D117" s="158" t="s">
        <v>198</v>
      </c>
      <c r="E117" s="34"/>
      <c r="F117" s="159" t="s">
        <v>214</v>
      </c>
      <c r="G117" s="34"/>
      <c r="H117" s="34"/>
      <c r="I117" s="160"/>
      <c r="J117" s="34"/>
      <c r="K117" s="34"/>
      <c r="L117" s="35"/>
      <c r="M117" s="161"/>
      <c r="N117" s="162"/>
      <c r="O117" s="55"/>
      <c r="P117" s="55"/>
      <c r="Q117" s="55"/>
      <c r="R117" s="55"/>
      <c r="S117" s="55"/>
      <c r="T117" s="56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9" t="s">
        <v>198</v>
      </c>
      <c r="AU117" s="19" t="s">
        <v>85</v>
      </c>
    </row>
    <row r="118" spans="1:65" s="13" customFormat="1" ht="11.25">
      <c r="B118" s="163"/>
      <c r="D118" s="164" t="s">
        <v>200</v>
      </c>
      <c r="E118" s="165" t="s">
        <v>3</v>
      </c>
      <c r="F118" s="166" t="s">
        <v>215</v>
      </c>
      <c r="H118" s="165" t="s">
        <v>3</v>
      </c>
      <c r="I118" s="167"/>
      <c r="L118" s="163"/>
      <c r="M118" s="168"/>
      <c r="N118" s="169"/>
      <c r="O118" s="169"/>
      <c r="P118" s="169"/>
      <c r="Q118" s="169"/>
      <c r="R118" s="169"/>
      <c r="S118" s="169"/>
      <c r="T118" s="170"/>
      <c r="AT118" s="165" t="s">
        <v>200</v>
      </c>
      <c r="AU118" s="165" t="s">
        <v>85</v>
      </c>
      <c r="AV118" s="13" t="s">
        <v>83</v>
      </c>
      <c r="AW118" s="13" t="s">
        <v>37</v>
      </c>
      <c r="AX118" s="13" t="s">
        <v>76</v>
      </c>
      <c r="AY118" s="165" t="s">
        <v>189</v>
      </c>
    </row>
    <row r="119" spans="1:65" s="13" customFormat="1" ht="11.25">
      <c r="B119" s="163"/>
      <c r="D119" s="164" t="s">
        <v>200</v>
      </c>
      <c r="E119" s="165" t="s">
        <v>3</v>
      </c>
      <c r="F119" s="166" t="s">
        <v>216</v>
      </c>
      <c r="H119" s="165" t="s">
        <v>3</v>
      </c>
      <c r="I119" s="167"/>
      <c r="L119" s="163"/>
      <c r="M119" s="168"/>
      <c r="N119" s="169"/>
      <c r="O119" s="169"/>
      <c r="P119" s="169"/>
      <c r="Q119" s="169"/>
      <c r="R119" s="169"/>
      <c r="S119" s="169"/>
      <c r="T119" s="170"/>
      <c r="AT119" s="165" t="s">
        <v>200</v>
      </c>
      <c r="AU119" s="165" t="s">
        <v>85</v>
      </c>
      <c r="AV119" s="13" t="s">
        <v>83</v>
      </c>
      <c r="AW119" s="13" t="s">
        <v>37</v>
      </c>
      <c r="AX119" s="13" t="s">
        <v>76</v>
      </c>
      <c r="AY119" s="165" t="s">
        <v>189</v>
      </c>
    </row>
    <row r="120" spans="1:65" s="14" customFormat="1" ht="11.25">
      <c r="B120" s="171"/>
      <c r="D120" s="164" t="s">
        <v>200</v>
      </c>
      <c r="E120" s="172" t="s">
        <v>3</v>
      </c>
      <c r="F120" s="173" t="s">
        <v>217</v>
      </c>
      <c r="H120" s="174">
        <v>272.12</v>
      </c>
      <c r="I120" s="175"/>
      <c r="L120" s="171"/>
      <c r="M120" s="176"/>
      <c r="N120" s="177"/>
      <c r="O120" s="177"/>
      <c r="P120" s="177"/>
      <c r="Q120" s="177"/>
      <c r="R120" s="177"/>
      <c r="S120" s="177"/>
      <c r="T120" s="178"/>
      <c r="AT120" s="172" t="s">
        <v>200</v>
      </c>
      <c r="AU120" s="172" t="s">
        <v>85</v>
      </c>
      <c r="AV120" s="14" t="s">
        <v>85</v>
      </c>
      <c r="AW120" s="14" t="s">
        <v>37</v>
      </c>
      <c r="AX120" s="14" t="s">
        <v>76</v>
      </c>
      <c r="AY120" s="172" t="s">
        <v>189</v>
      </c>
    </row>
    <row r="121" spans="1:65" s="13" customFormat="1" ht="11.25">
      <c r="B121" s="163"/>
      <c r="D121" s="164" t="s">
        <v>200</v>
      </c>
      <c r="E121" s="165" t="s">
        <v>3</v>
      </c>
      <c r="F121" s="166" t="s">
        <v>218</v>
      </c>
      <c r="H121" s="165" t="s">
        <v>3</v>
      </c>
      <c r="I121" s="167"/>
      <c r="L121" s="163"/>
      <c r="M121" s="168"/>
      <c r="N121" s="169"/>
      <c r="O121" s="169"/>
      <c r="P121" s="169"/>
      <c r="Q121" s="169"/>
      <c r="R121" s="169"/>
      <c r="S121" s="169"/>
      <c r="T121" s="170"/>
      <c r="AT121" s="165" t="s">
        <v>200</v>
      </c>
      <c r="AU121" s="165" t="s">
        <v>85</v>
      </c>
      <c r="AV121" s="13" t="s">
        <v>83</v>
      </c>
      <c r="AW121" s="13" t="s">
        <v>37</v>
      </c>
      <c r="AX121" s="13" t="s">
        <v>76</v>
      </c>
      <c r="AY121" s="165" t="s">
        <v>189</v>
      </c>
    </row>
    <row r="122" spans="1:65" s="15" customFormat="1" ht="11.25">
      <c r="B122" s="179"/>
      <c r="D122" s="164" t="s">
        <v>200</v>
      </c>
      <c r="E122" s="180" t="s">
        <v>3</v>
      </c>
      <c r="F122" s="181" t="s">
        <v>203</v>
      </c>
      <c r="H122" s="182">
        <v>272.12</v>
      </c>
      <c r="I122" s="183"/>
      <c r="L122" s="179"/>
      <c r="M122" s="184"/>
      <c r="N122" s="185"/>
      <c r="O122" s="185"/>
      <c r="P122" s="185"/>
      <c r="Q122" s="185"/>
      <c r="R122" s="185"/>
      <c r="S122" s="185"/>
      <c r="T122" s="186"/>
      <c r="AT122" s="180" t="s">
        <v>200</v>
      </c>
      <c r="AU122" s="180" t="s">
        <v>85</v>
      </c>
      <c r="AV122" s="15" t="s">
        <v>196</v>
      </c>
      <c r="AW122" s="15" t="s">
        <v>37</v>
      </c>
      <c r="AX122" s="15" t="s">
        <v>83</v>
      </c>
      <c r="AY122" s="180" t="s">
        <v>189</v>
      </c>
    </row>
    <row r="123" spans="1:65" s="2" customFormat="1" ht="21.75" customHeight="1">
      <c r="A123" s="34"/>
      <c r="B123" s="144"/>
      <c r="C123" s="145" t="s">
        <v>196</v>
      </c>
      <c r="D123" s="145" t="s">
        <v>191</v>
      </c>
      <c r="E123" s="146" t="s">
        <v>219</v>
      </c>
      <c r="F123" s="147" t="s">
        <v>220</v>
      </c>
      <c r="G123" s="148" t="s">
        <v>221</v>
      </c>
      <c r="H123" s="149">
        <v>381.8</v>
      </c>
      <c r="I123" s="150"/>
      <c r="J123" s="151">
        <f>ROUND(I123*H123,2)</f>
        <v>0</v>
      </c>
      <c r="K123" s="147" t="s">
        <v>195</v>
      </c>
      <c r="L123" s="35"/>
      <c r="M123" s="152" t="s">
        <v>3</v>
      </c>
      <c r="N123" s="153" t="s">
        <v>47</v>
      </c>
      <c r="O123" s="55"/>
      <c r="P123" s="154">
        <f>O123*H123</f>
        <v>0</v>
      </c>
      <c r="Q123" s="154">
        <v>0</v>
      </c>
      <c r="R123" s="154">
        <f>Q123*H123</f>
        <v>0</v>
      </c>
      <c r="S123" s="154">
        <v>0</v>
      </c>
      <c r="T123" s="15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56" t="s">
        <v>196</v>
      </c>
      <c r="AT123" s="156" t="s">
        <v>191</v>
      </c>
      <c r="AU123" s="156" t="s">
        <v>85</v>
      </c>
      <c r="AY123" s="19" t="s">
        <v>189</v>
      </c>
      <c r="BE123" s="157">
        <f>IF(N123="základní",J123,0)</f>
        <v>0</v>
      </c>
      <c r="BF123" s="157">
        <f>IF(N123="snížená",J123,0)</f>
        <v>0</v>
      </c>
      <c r="BG123" s="157">
        <f>IF(N123="zákl. přenesená",J123,0)</f>
        <v>0</v>
      </c>
      <c r="BH123" s="157">
        <f>IF(N123="sníž. přenesená",J123,0)</f>
        <v>0</v>
      </c>
      <c r="BI123" s="157">
        <f>IF(N123="nulová",J123,0)</f>
        <v>0</v>
      </c>
      <c r="BJ123" s="19" t="s">
        <v>83</v>
      </c>
      <c r="BK123" s="157">
        <f>ROUND(I123*H123,2)</f>
        <v>0</v>
      </c>
      <c r="BL123" s="19" t="s">
        <v>196</v>
      </c>
      <c r="BM123" s="156" t="s">
        <v>222</v>
      </c>
    </row>
    <row r="124" spans="1:65" s="2" customFormat="1" ht="11.25">
      <c r="A124" s="34"/>
      <c r="B124" s="35"/>
      <c r="C124" s="34"/>
      <c r="D124" s="158" t="s">
        <v>198</v>
      </c>
      <c r="E124" s="34"/>
      <c r="F124" s="159" t="s">
        <v>223</v>
      </c>
      <c r="G124" s="34"/>
      <c r="H124" s="34"/>
      <c r="I124" s="160"/>
      <c r="J124" s="34"/>
      <c r="K124" s="34"/>
      <c r="L124" s="35"/>
      <c r="M124" s="161"/>
      <c r="N124" s="162"/>
      <c r="O124" s="55"/>
      <c r="P124" s="55"/>
      <c r="Q124" s="55"/>
      <c r="R124" s="55"/>
      <c r="S124" s="55"/>
      <c r="T124" s="56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9" t="s">
        <v>198</v>
      </c>
      <c r="AU124" s="19" t="s">
        <v>85</v>
      </c>
    </row>
    <row r="125" spans="1:65" s="13" customFormat="1" ht="11.25">
      <c r="B125" s="163"/>
      <c r="D125" s="164" t="s">
        <v>200</v>
      </c>
      <c r="E125" s="165" t="s">
        <v>3</v>
      </c>
      <c r="F125" s="166" t="s">
        <v>224</v>
      </c>
      <c r="H125" s="165" t="s">
        <v>3</v>
      </c>
      <c r="I125" s="167"/>
      <c r="L125" s="163"/>
      <c r="M125" s="168"/>
      <c r="N125" s="169"/>
      <c r="O125" s="169"/>
      <c r="P125" s="169"/>
      <c r="Q125" s="169"/>
      <c r="R125" s="169"/>
      <c r="S125" s="169"/>
      <c r="T125" s="170"/>
      <c r="AT125" s="165" t="s">
        <v>200</v>
      </c>
      <c r="AU125" s="165" t="s">
        <v>85</v>
      </c>
      <c r="AV125" s="13" t="s">
        <v>83</v>
      </c>
      <c r="AW125" s="13" t="s">
        <v>37</v>
      </c>
      <c r="AX125" s="13" t="s">
        <v>76</v>
      </c>
      <c r="AY125" s="165" t="s">
        <v>189</v>
      </c>
    </row>
    <row r="126" spans="1:65" s="13" customFormat="1" ht="11.25">
      <c r="B126" s="163"/>
      <c r="D126" s="164" t="s">
        <v>200</v>
      </c>
      <c r="E126" s="165" t="s">
        <v>3</v>
      </c>
      <c r="F126" s="166" t="s">
        <v>216</v>
      </c>
      <c r="H126" s="165" t="s">
        <v>3</v>
      </c>
      <c r="I126" s="167"/>
      <c r="L126" s="163"/>
      <c r="M126" s="168"/>
      <c r="N126" s="169"/>
      <c r="O126" s="169"/>
      <c r="P126" s="169"/>
      <c r="Q126" s="169"/>
      <c r="R126" s="169"/>
      <c r="S126" s="169"/>
      <c r="T126" s="170"/>
      <c r="AT126" s="165" t="s">
        <v>200</v>
      </c>
      <c r="AU126" s="165" t="s">
        <v>85</v>
      </c>
      <c r="AV126" s="13" t="s">
        <v>83</v>
      </c>
      <c r="AW126" s="13" t="s">
        <v>37</v>
      </c>
      <c r="AX126" s="13" t="s">
        <v>76</v>
      </c>
      <c r="AY126" s="165" t="s">
        <v>189</v>
      </c>
    </row>
    <row r="127" spans="1:65" s="14" customFormat="1" ht="11.25">
      <c r="B127" s="171"/>
      <c r="D127" s="164" t="s">
        <v>200</v>
      </c>
      <c r="E127" s="172" t="s">
        <v>3</v>
      </c>
      <c r="F127" s="173" t="s">
        <v>225</v>
      </c>
      <c r="H127" s="174">
        <v>381.8</v>
      </c>
      <c r="I127" s="175"/>
      <c r="L127" s="171"/>
      <c r="M127" s="176"/>
      <c r="N127" s="177"/>
      <c r="O127" s="177"/>
      <c r="P127" s="177"/>
      <c r="Q127" s="177"/>
      <c r="R127" s="177"/>
      <c r="S127" s="177"/>
      <c r="T127" s="178"/>
      <c r="AT127" s="172" t="s">
        <v>200</v>
      </c>
      <c r="AU127" s="172" t="s">
        <v>85</v>
      </c>
      <c r="AV127" s="14" t="s">
        <v>85</v>
      </c>
      <c r="AW127" s="14" t="s">
        <v>37</v>
      </c>
      <c r="AX127" s="14" t="s">
        <v>76</v>
      </c>
      <c r="AY127" s="172" t="s">
        <v>189</v>
      </c>
    </row>
    <row r="128" spans="1:65" s="15" customFormat="1" ht="11.25">
      <c r="B128" s="179"/>
      <c r="D128" s="164" t="s">
        <v>200</v>
      </c>
      <c r="E128" s="180" t="s">
        <v>3</v>
      </c>
      <c r="F128" s="181" t="s">
        <v>203</v>
      </c>
      <c r="H128" s="182">
        <v>381.8</v>
      </c>
      <c r="I128" s="183"/>
      <c r="L128" s="179"/>
      <c r="M128" s="184"/>
      <c r="N128" s="185"/>
      <c r="O128" s="185"/>
      <c r="P128" s="185"/>
      <c r="Q128" s="185"/>
      <c r="R128" s="185"/>
      <c r="S128" s="185"/>
      <c r="T128" s="186"/>
      <c r="AT128" s="180" t="s">
        <v>200</v>
      </c>
      <c r="AU128" s="180" t="s">
        <v>85</v>
      </c>
      <c r="AV128" s="15" t="s">
        <v>196</v>
      </c>
      <c r="AW128" s="15" t="s">
        <v>37</v>
      </c>
      <c r="AX128" s="15" t="s">
        <v>83</v>
      </c>
      <c r="AY128" s="180" t="s">
        <v>189</v>
      </c>
    </row>
    <row r="129" spans="1:65" s="2" customFormat="1" ht="33" customHeight="1">
      <c r="A129" s="34"/>
      <c r="B129" s="144"/>
      <c r="C129" s="145" t="s">
        <v>226</v>
      </c>
      <c r="D129" s="145" t="s">
        <v>191</v>
      </c>
      <c r="E129" s="146" t="s">
        <v>227</v>
      </c>
      <c r="F129" s="147" t="s">
        <v>228</v>
      </c>
      <c r="G129" s="148" t="s">
        <v>212</v>
      </c>
      <c r="H129" s="149">
        <v>653.68799999999999</v>
      </c>
      <c r="I129" s="150"/>
      <c r="J129" s="151">
        <f>ROUND(I129*H129,2)</f>
        <v>0</v>
      </c>
      <c r="K129" s="147" t="s">
        <v>195</v>
      </c>
      <c r="L129" s="35"/>
      <c r="M129" s="152" t="s">
        <v>3</v>
      </c>
      <c r="N129" s="153" t="s">
        <v>47</v>
      </c>
      <c r="O129" s="55"/>
      <c r="P129" s="154">
        <f>O129*H129</f>
        <v>0</v>
      </c>
      <c r="Q129" s="154">
        <v>0</v>
      </c>
      <c r="R129" s="154">
        <f>Q129*H129</f>
        <v>0</v>
      </c>
      <c r="S129" s="154">
        <v>0</v>
      </c>
      <c r="T129" s="15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56" t="s">
        <v>196</v>
      </c>
      <c r="AT129" s="156" t="s">
        <v>191</v>
      </c>
      <c r="AU129" s="156" t="s">
        <v>85</v>
      </c>
      <c r="AY129" s="19" t="s">
        <v>189</v>
      </c>
      <c r="BE129" s="157">
        <f>IF(N129="základní",J129,0)</f>
        <v>0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9" t="s">
        <v>83</v>
      </c>
      <c r="BK129" s="157">
        <f>ROUND(I129*H129,2)</f>
        <v>0</v>
      </c>
      <c r="BL129" s="19" t="s">
        <v>196</v>
      </c>
      <c r="BM129" s="156" t="s">
        <v>229</v>
      </c>
    </row>
    <row r="130" spans="1:65" s="2" customFormat="1" ht="11.25">
      <c r="A130" s="34"/>
      <c r="B130" s="35"/>
      <c r="C130" s="34"/>
      <c r="D130" s="158" t="s">
        <v>198</v>
      </c>
      <c r="E130" s="34"/>
      <c r="F130" s="159" t="s">
        <v>230</v>
      </c>
      <c r="G130" s="34"/>
      <c r="H130" s="34"/>
      <c r="I130" s="160"/>
      <c r="J130" s="34"/>
      <c r="K130" s="34"/>
      <c r="L130" s="35"/>
      <c r="M130" s="161"/>
      <c r="N130" s="162"/>
      <c r="O130" s="55"/>
      <c r="P130" s="55"/>
      <c r="Q130" s="55"/>
      <c r="R130" s="55"/>
      <c r="S130" s="55"/>
      <c r="T130" s="56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9" t="s">
        <v>198</v>
      </c>
      <c r="AU130" s="19" t="s">
        <v>85</v>
      </c>
    </row>
    <row r="131" spans="1:65" s="13" customFormat="1" ht="11.25">
      <c r="B131" s="163"/>
      <c r="D131" s="164" t="s">
        <v>200</v>
      </c>
      <c r="E131" s="165" t="s">
        <v>3</v>
      </c>
      <c r="F131" s="166" t="s">
        <v>231</v>
      </c>
      <c r="H131" s="165" t="s">
        <v>3</v>
      </c>
      <c r="I131" s="167"/>
      <c r="L131" s="163"/>
      <c r="M131" s="168"/>
      <c r="N131" s="169"/>
      <c r="O131" s="169"/>
      <c r="P131" s="169"/>
      <c r="Q131" s="169"/>
      <c r="R131" s="169"/>
      <c r="S131" s="169"/>
      <c r="T131" s="170"/>
      <c r="AT131" s="165" t="s">
        <v>200</v>
      </c>
      <c r="AU131" s="165" t="s">
        <v>85</v>
      </c>
      <c r="AV131" s="13" t="s">
        <v>83</v>
      </c>
      <c r="AW131" s="13" t="s">
        <v>37</v>
      </c>
      <c r="AX131" s="13" t="s">
        <v>76</v>
      </c>
      <c r="AY131" s="165" t="s">
        <v>189</v>
      </c>
    </row>
    <row r="132" spans="1:65" s="13" customFormat="1" ht="11.25">
      <c r="B132" s="163"/>
      <c r="D132" s="164" t="s">
        <v>200</v>
      </c>
      <c r="E132" s="165" t="s">
        <v>3</v>
      </c>
      <c r="F132" s="166" t="s">
        <v>232</v>
      </c>
      <c r="H132" s="165" t="s">
        <v>3</v>
      </c>
      <c r="I132" s="167"/>
      <c r="L132" s="163"/>
      <c r="M132" s="168"/>
      <c r="N132" s="169"/>
      <c r="O132" s="169"/>
      <c r="P132" s="169"/>
      <c r="Q132" s="169"/>
      <c r="R132" s="169"/>
      <c r="S132" s="169"/>
      <c r="T132" s="170"/>
      <c r="AT132" s="165" t="s">
        <v>200</v>
      </c>
      <c r="AU132" s="165" t="s">
        <v>85</v>
      </c>
      <c r="AV132" s="13" t="s">
        <v>83</v>
      </c>
      <c r="AW132" s="13" t="s">
        <v>37</v>
      </c>
      <c r="AX132" s="13" t="s">
        <v>76</v>
      </c>
      <c r="AY132" s="165" t="s">
        <v>189</v>
      </c>
    </row>
    <row r="133" spans="1:65" s="14" customFormat="1" ht="11.25">
      <c r="B133" s="171"/>
      <c r="D133" s="164" t="s">
        <v>200</v>
      </c>
      <c r="E133" s="172" t="s">
        <v>3</v>
      </c>
      <c r="F133" s="173" t="s">
        <v>233</v>
      </c>
      <c r="H133" s="174">
        <v>653.68799999999999</v>
      </c>
      <c r="I133" s="175"/>
      <c r="L133" s="171"/>
      <c r="M133" s="176"/>
      <c r="N133" s="177"/>
      <c r="O133" s="177"/>
      <c r="P133" s="177"/>
      <c r="Q133" s="177"/>
      <c r="R133" s="177"/>
      <c r="S133" s="177"/>
      <c r="T133" s="178"/>
      <c r="AT133" s="172" t="s">
        <v>200</v>
      </c>
      <c r="AU133" s="172" t="s">
        <v>85</v>
      </c>
      <c r="AV133" s="14" t="s">
        <v>85</v>
      </c>
      <c r="AW133" s="14" t="s">
        <v>37</v>
      </c>
      <c r="AX133" s="14" t="s">
        <v>76</v>
      </c>
      <c r="AY133" s="172" t="s">
        <v>189</v>
      </c>
    </row>
    <row r="134" spans="1:65" s="15" customFormat="1" ht="11.25">
      <c r="B134" s="179"/>
      <c r="D134" s="164" t="s">
        <v>200</v>
      </c>
      <c r="E134" s="180" t="s">
        <v>3</v>
      </c>
      <c r="F134" s="181" t="s">
        <v>203</v>
      </c>
      <c r="H134" s="182">
        <v>653.68799999999999</v>
      </c>
      <c r="I134" s="183"/>
      <c r="L134" s="179"/>
      <c r="M134" s="184"/>
      <c r="N134" s="185"/>
      <c r="O134" s="185"/>
      <c r="P134" s="185"/>
      <c r="Q134" s="185"/>
      <c r="R134" s="185"/>
      <c r="S134" s="185"/>
      <c r="T134" s="186"/>
      <c r="AT134" s="180" t="s">
        <v>200</v>
      </c>
      <c r="AU134" s="180" t="s">
        <v>85</v>
      </c>
      <c r="AV134" s="15" t="s">
        <v>196</v>
      </c>
      <c r="AW134" s="15" t="s">
        <v>37</v>
      </c>
      <c r="AX134" s="15" t="s">
        <v>83</v>
      </c>
      <c r="AY134" s="180" t="s">
        <v>189</v>
      </c>
    </row>
    <row r="135" spans="1:65" s="2" customFormat="1" ht="16.5" customHeight="1">
      <c r="A135" s="34"/>
      <c r="B135" s="144"/>
      <c r="C135" s="187" t="s">
        <v>234</v>
      </c>
      <c r="D135" s="187" t="s">
        <v>235</v>
      </c>
      <c r="E135" s="188" t="s">
        <v>236</v>
      </c>
      <c r="F135" s="189" t="s">
        <v>237</v>
      </c>
      <c r="G135" s="190" t="s">
        <v>238</v>
      </c>
      <c r="H135" s="191">
        <v>1242.0070000000001</v>
      </c>
      <c r="I135" s="192"/>
      <c r="J135" s="193">
        <f>ROUND(I135*H135,2)</f>
        <v>0</v>
      </c>
      <c r="K135" s="189" t="s">
        <v>195</v>
      </c>
      <c r="L135" s="194"/>
      <c r="M135" s="195" t="s">
        <v>3</v>
      </c>
      <c r="N135" s="196" t="s">
        <v>47</v>
      </c>
      <c r="O135" s="55"/>
      <c r="P135" s="154">
        <f>O135*H135</f>
        <v>0</v>
      </c>
      <c r="Q135" s="154">
        <v>1</v>
      </c>
      <c r="R135" s="154">
        <f>Q135*H135</f>
        <v>1242.0070000000001</v>
      </c>
      <c r="S135" s="154">
        <v>0</v>
      </c>
      <c r="T135" s="15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56" t="s">
        <v>239</v>
      </c>
      <c r="AT135" s="156" t="s">
        <v>235</v>
      </c>
      <c r="AU135" s="156" t="s">
        <v>85</v>
      </c>
      <c r="AY135" s="19" t="s">
        <v>189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9" t="s">
        <v>83</v>
      </c>
      <c r="BK135" s="157">
        <f>ROUND(I135*H135,2)</f>
        <v>0</v>
      </c>
      <c r="BL135" s="19" t="s">
        <v>196</v>
      </c>
      <c r="BM135" s="156" t="s">
        <v>240</v>
      </c>
    </row>
    <row r="136" spans="1:65" s="2" customFormat="1" ht="19.5">
      <c r="A136" s="34"/>
      <c r="B136" s="35"/>
      <c r="C136" s="34"/>
      <c r="D136" s="164" t="s">
        <v>241</v>
      </c>
      <c r="E136" s="34"/>
      <c r="F136" s="197" t="s">
        <v>242</v>
      </c>
      <c r="G136" s="34"/>
      <c r="H136" s="34"/>
      <c r="I136" s="160"/>
      <c r="J136" s="34"/>
      <c r="K136" s="34"/>
      <c r="L136" s="35"/>
      <c r="M136" s="161"/>
      <c r="N136" s="162"/>
      <c r="O136" s="55"/>
      <c r="P136" s="55"/>
      <c r="Q136" s="55"/>
      <c r="R136" s="55"/>
      <c r="S136" s="55"/>
      <c r="T136" s="56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9" t="s">
        <v>241</v>
      </c>
      <c r="AU136" s="19" t="s">
        <v>85</v>
      </c>
    </row>
    <row r="137" spans="1:65" s="13" customFormat="1" ht="11.25">
      <c r="B137" s="163"/>
      <c r="D137" s="164" t="s">
        <v>200</v>
      </c>
      <c r="E137" s="165" t="s">
        <v>3</v>
      </c>
      <c r="F137" s="166" t="s">
        <v>243</v>
      </c>
      <c r="H137" s="165" t="s">
        <v>3</v>
      </c>
      <c r="I137" s="167"/>
      <c r="L137" s="163"/>
      <c r="M137" s="168"/>
      <c r="N137" s="169"/>
      <c r="O137" s="169"/>
      <c r="P137" s="169"/>
      <c r="Q137" s="169"/>
      <c r="R137" s="169"/>
      <c r="S137" s="169"/>
      <c r="T137" s="170"/>
      <c r="AT137" s="165" t="s">
        <v>200</v>
      </c>
      <c r="AU137" s="165" t="s">
        <v>85</v>
      </c>
      <c r="AV137" s="13" t="s">
        <v>83</v>
      </c>
      <c r="AW137" s="13" t="s">
        <v>37</v>
      </c>
      <c r="AX137" s="13" t="s">
        <v>76</v>
      </c>
      <c r="AY137" s="165" t="s">
        <v>189</v>
      </c>
    </row>
    <row r="138" spans="1:65" s="14" customFormat="1" ht="11.25">
      <c r="B138" s="171"/>
      <c r="D138" s="164" t="s">
        <v>200</v>
      </c>
      <c r="E138" s="172" t="s">
        <v>3</v>
      </c>
      <c r="F138" s="173" t="s">
        <v>244</v>
      </c>
      <c r="H138" s="174">
        <v>1242.0070000000001</v>
      </c>
      <c r="I138" s="175"/>
      <c r="L138" s="171"/>
      <c r="M138" s="176"/>
      <c r="N138" s="177"/>
      <c r="O138" s="177"/>
      <c r="P138" s="177"/>
      <c r="Q138" s="177"/>
      <c r="R138" s="177"/>
      <c r="S138" s="177"/>
      <c r="T138" s="178"/>
      <c r="AT138" s="172" t="s">
        <v>200</v>
      </c>
      <c r="AU138" s="172" t="s">
        <v>85</v>
      </c>
      <c r="AV138" s="14" t="s">
        <v>85</v>
      </c>
      <c r="AW138" s="14" t="s">
        <v>37</v>
      </c>
      <c r="AX138" s="14" t="s">
        <v>76</v>
      </c>
      <c r="AY138" s="172" t="s">
        <v>189</v>
      </c>
    </row>
    <row r="139" spans="1:65" s="15" customFormat="1" ht="11.25">
      <c r="B139" s="179"/>
      <c r="D139" s="164" t="s">
        <v>200</v>
      </c>
      <c r="E139" s="180" t="s">
        <v>3</v>
      </c>
      <c r="F139" s="181" t="s">
        <v>203</v>
      </c>
      <c r="H139" s="182">
        <v>1242.0070000000001</v>
      </c>
      <c r="I139" s="183"/>
      <c r="L139" s="179"/>
      <c r="M139" s="184"/>
      <c r="N139" s="185"/>
      <c r="O139" s="185"/>
      <c r="P139" s="185"/>
      <c r="Q139" s="185"/>
      <c r="R139" s="185"/>
      <c r="S139" s="185"/>
      <c r="T139" s="186"/>
      <c r="AT139" s="180" t="s">
        <v>200</v>
      </c>
      <c r="AU139" s="180" t="s">
        <v>85</v>
      </c>
      <c r="AV139" s="15" t="s">
        <v>196</v>
      </c>
      <c r="AW139" s="15" t="s">
        <v>37</v>
      </c>
      <c r="AX139" s="15" t="s">
        <v>83</v>
      </c>
      <c r="AY139" s="180" t="s">
        <v>189</v>
      </c>
    </row>
    <row r="140" spans="1:65" s="2" customFormat="1" ht="16.5" customHeight="1">
      <c r="A140" s="34"/>
      <c r="B140" s="144"/>
      <c r="C140" s="145" t="s">
        <v>245</v>
      </c>
      <c r="D140" s="145" t="s">
        <v>191</v>
      </c>
      <c r="E140" s="146" t="s">
        <v>246</v>
      </c>
      <c r="F140" s="147" t="s">
        <v>247</v>
      </c>
      <c r="G140" s="148" t="s">
        <v>212</v>
      </c>
      <c r="H140" s="149">
        <v>940.33199999999999</v>
      </c>
      <c r="I140" s="150"/>
      <c r="J140" s="151">
        <f>ROUND(I140*H140,2)</f>
        <v>0</v>
      </c>
      <c r="K140" s="147" t="s">
        <v>3</v>
      </c>
      <c r="L140" s="35"/>
      <c r="M140" s="152" t="s">
        <v>3</v>
      </c>
      <c r="N140" s="153" t="s">
        <v>47</v>
      </c>
      <c r="O140" s="55"/>
      <c r="P140" s="154">
        <f>O140*H140</f>
        <v>0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56" t="s">
        <v>196</v>
      </c>
      <c r="AT140" s="156" t="s">
        <v>191</v>
      </c>
      <c r="AU140" s="156" t="s">
        <v>85</v>
      </c>
      <c r="AY140" s="19" t="s">
        <v>189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9" t="s">
        <v>83</v>
      </c>
      <c r="BK140" s="157">
        <f>ROUND(I140*H140,2)</f>
        <v>0</v>
      </c>
      <c r="BL140" s="19" t="s">
        <v>196</v>
      </c>
      <c r="BM140" s="156" t="s">
        <v>248</v>
      </c>
    </row>
    <row r="141" spans="1:65" s="2" customFormat="1" ht="360.75">
      <c r="A141" s="34"/>
      <c r="B141" s="35"/>
      <c r="C141" s="34"/>
      <c r="D141" s="164" t="s">
        <v>241</v>
      </c>
      <c r="E141" s="34"/>
      <c r="F141" s="197" t="s">
        <v>249</v>
      </c>
      <c r="G141" s="34"/>
      <c r="H141" s="34"/>
      <c r="I141" s="160"/>
      <c r="J141" s="34"/>
      <c r="K141" s="34"/>
      <c r="L141" s="35"/>
      <c r="M141" s="161"/>
      <c r="N141" s="162"/>
      <c r="O141" s="55"/>
      <c r="P141" s="55"/>
      <c r="Q141" s="55"/>
      <c r="R141" s="55"/>
      <c r="S141" s="55"/>
      <c r="T141" s="56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9" t="s">
        <v>241</v>
      </c>
      <c r="AU141" s="19" t="s">
        <v>85</v>
      </c>
    </row>
    <row r="142" spans="1:65" s="13" customFormat="1" ht="11.25">
      <c r="B142" s="163"/>
      <c r="D142" s="164" t="s">
        <v>200</v>
      </c>
      <c r="E142" s="165" t="s">
        <v>3</v>
      </c>
      <c r="F142" s="166" t="s">
        <v>250</v>
      </c>
      <c r="H142" s="165" t="s">
        <v>3</v>
      </c>
      <c r="I142" s="167"/>
      <c r="L142" s="163"/>
      <c r="M142" s="168"/>
      <c r="N142" s="169"/>
      <c r="O142" s="169"/>
      <c r="P142" s="169"/>
      <c r="Q142" s="169"/>
      <c r="R142" s="169"/>
      <c r="S142" s="169"/>
      <c r="T142" s="170"/>
      <c r="AT142" s="165" t="s">
        <v>200</v>
      </c>
      <c r="AU142" s="165" t="s">
        <v>85</v>
      </c>
      <c r="AV142" s="13" t="s">
        <v>83</v>
      </c>
      <c r="AW142" s="13" t="s">
        <v>37</v>
      </c>
      <c r="AX142" s="13" t="s">
        <v>76</v>
      </c>
      <c r="AY142" s="165" t="s">
        <v>189</v>
      </c>
    </row>
    <row r="143" spans="1:65" s="13" customFormat="1" ht="11.25">
      <c r="B143" s="163"/>
      <c r="D143" s="164" t="s">
        <v>200</v>
      </c>
      <c r="E143" s="165" t="s">
        <v>3</v>
      </c>
      <c r="F143" s="166" t="s">
        <v>251</v>
      </c>
      <c r="H143" s="165" t="s">
        <v>3</v>
      </c>
      <c r="I143" s="167"/>
      <c r="L143" s="163"/>
      <c r="M143" s="168"/>
      <c r="N143" s="169"/>
      <c r="O143" s="169"/>
      <c r="P143" s="169"/>
      <c r="Q143" s="169"/>
      <c r="R143" s="169"/>
      <c r="S143" s="169"/>
      <c r="T143" s="170"/>
      <c r="AT143" s="165" t="s">
        <v>200</v>
      </c>
      <c r="AU143" s="165" t="s">
        <v>85</v>
      </c>
      <c r="AV143" s="13" t="s">
        <v>83</v>
      </c>
      <c r="AW143" s="13" t="s">
        <v>37</v>
      </c>
      <c r="AX143" s="13" t="s">
        <v>76</v>
      </c>
      <c r="AY143" s="165" t="s">
        <v>189</v>
      </c>
    </row>
    <row r="144" spans="1:65" s="14" customFormat="1" ht="11.25">
      <c r="B144" s="171"/>
      <c r="D144" s="164" t="s">
        <v>200</v>
      </c>
      <c r="E144" s="172" t="s">
        <v>3</v>
      </c>
      <c r="F144" s="173" t="s">
        <v>252</v>
      </c>
      <c r="H144" s="174">
        <v>578.53200000000004</v>
      </c>
      <c r="I144" s="175"/>
      <c r="L144" s="171"/>
      <c r="M144" s="176"/>
      <c r="N144" s="177"/>
      <c r="O144" s="177"/>
      <c r="P144" s="177"/>
      <c r="Q144" s="177"/>
      <c r="R144" s="177"/>
      <c r="S144" s="177"/>
      <c r="T144" s="178"/>
      <c r="AT144" s="172" t="s">
        <v>200</v>
      </c>
      <c r="AU144" s="172" t="s">
        <v>85</v>
      </c>
      <c r="AV144" s="14" t="s">
        <v>85</v>
      </c>
      <c r="AW144" s="14" t="s">
        <v>37</v>
      </c>
      <c r="AX144" s="14" t="s">
        <v>76</v>
      </c>
      <c r="AY144" s="172" t="s">
        <v>189</v>
      </c>
    </row>
    <row r="145" spans="1:65" s="13" customFormat="1" ht="11.25">
      <c r="B145" s="163"/>
      <c r="D145" s="164" t="s">
        <v>200</v>
      </c>
      <c r="E145" s="165" t="s">
        <v>3</v>
      </c>
      <c r="F145" s="166" t="s">
        <v>253</v>
      </c>
      <c r="H145" s="165" t="s">
        <v>3</v>
      </c>
      <c r="I145" s="167"/>
      <c r="L145" s="163"/>
      <c r="M145" s="168"/>
      <c r="N145" s="169"/>
      <c r="O145" s="169"/>
      <c r="P145" s="169"/>
      <c r="Q145" s="169"/>
      <c r="R145" s="169"/>
      <c r="S145" s="169"/>
      <c r="T145" s="170"/>
      <c r="AT145" s="165" t="s">
        <v>200</v>
      </c>
      <c r="AU145" s="165" t="s">
        <v>85</v>
      </c>
      <c r="AV145" s="13" t="s">
        <v>83</v>
      </c>
      <c r="AW145" s="13" t="s">
        <v>37</v>
      </c>
      <c r="AX145" s="13" t="s">
        <v>76</v>
      </c>
      <c r="AY145" s="165" t="s">
        <v>189</v>
      </c>
    </row>
    <row r="146" spans="1:65" s="14" customFormat="1" ht="11.25">
      <c r="B146" s="171"/>
      <c r="D146" s="164" t="s">
        <v>200</v>
      </c>
      <c r="E146" s="172" t="s">
        <v>3</v>
      </c>
      <c r="F146" s="173" t="s">
        <v>254</v>
      </c>
      <c r="H146" s="174">
        <v>361.8</v>
      </c>
      <c r="I146" s="175"/>
      <c r="L146" s="171"/>
      <c r="M146" s="176"/>
      <c r="N146" s="177"/>
      <c r="O146" s="177"/>
      <c r="P146" s="177"/>
      <c r="Q146" s="177"/>
      <c r="R146" s="177"/>
      <c r="S146" s="177"/>
      <c r="T146" s="178"/>
      <c r="AT146" s="172" t="s">
        <v>200</v>
      </c>
      <c r="AU146" s="172" t="s">
        <v>85</v>
      </c>
      <c r="AV146" s="14" t="s">
        <v>85</v>
      </c>
      <c r="AW146" s="14" t="s">
        <v>37</v>
      </c>
      <c r="AX146" s="14" t="s">
        <v>76</v>
      </c>
      <c r="AY146" s="172" t="s">
        <v>189</v>
      </c>
    </row>
    <row r="147" spans="1:65" s="15" customFormat="1" ht="11.25">
      <c r="B147" s="179"/>
      <c r="D147" s="164" t="s">
        <v>200</v>
      </c>
      <c r="E147" s="180" t="s">
        <v>3</v>
      </c>
      <c r="F147" s="181" t="s">
        <v>203</v>
      </c>
      <c r="H147" s="182">
        <v>940.33199999999999</v>
      </c>
      <c r="I147" s="183"/>
      <c r="L147" s="179"/>
      <c r="M147" s="184"/>
      <c r="N147" s="185"/>
      <c r="O147" s="185"/>
      <c r="P147" s="185"/>
      <c r="Q147" s="185"/>
      <c r="R147" s="185"/>
      <c r="S147" s="185"/>
      <c r="T147" s="186"/>
      <c r="AT147" s="180" t="s">
        <v>200</v>
      </c>
      <c r="AU147" s="180" t="s">
        <v>85</v>
      </c>
      <c r="AV147" s="15" t="s">
        <v>196</v>
      </c>
      <c r="AW147" s="15" t="s">
        <v>37</v>
      </c>
      <c r="AX147" s="15" t="s">
        <v>83</v>
      </c>
      <c r="AY147" s="180" t="s">
        <v>189</v>
      </c>
    </row>
    <row r="148" spans="1:65" s="2" customFormat="1" ht="16.5" customHeight="1">
      <c r="A148" s="34"/>
      <c r="B148" s="144"/>
      <c r="C148" s="145" t="s">
        <v>239</v>
      </c>
      <c r="D148" s="145" t="s">
        <v>191</v>
      </c>
      <c r="E148" s="146" t="s">
        <v>255</v>
      </c>
      <c r="F148" s="147" t="s">
        <v>256</v>
      </c>
      <c r="G148" s="148" t="s">
        <v>221</v>
      </c>
      <c r="H148" s="149">
        <v>381.8</v>
      </c>
      <c r="I148" s="150"/>
      <c r="J148" s="151">
        <f>ROUND(I148*H148,2)</f>
        <v>0</v>
      </c>
      <c r="K148" s="147" t="s">
        <v>195</v>
      </c>
      <c r="L148" s="35"/>
      <c r="M148" s="152" t="s">
        <v>3</v>
      </c>
      <c r="N148" s="153" t="s">
        <v>47</v>
      </c>
      <c r="O148" s="55"/>
      <c r="P148" s="154">
        <f>O148*H148</f>
        <v>0</v>
      </c>
      <c r="Q148" s="154">
        <v>0</v>
      </c>
      <c r="R148" s="154">
        <f>Q148*H148</f>
        <v>0</v>
      </c>
      <c r="S148" s="154">
        <v>0</v>
      </c>
      <c r="T148" s="15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56" t="s">
        <v>196</v>
      </c>
      <c r="AT148" s="156" t="s">
        <v>191</v>
      </c>
      <c r="AU148" s="156" t="s">
        <v>85</v>
      </c>
      <c r="AY148" s="19" t="s">
        <v>189</v>
      </c>
      <c r="BE148" s="157">
        <f>IF(N148="základní",J148,0)</f>
        <v>0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9" t="s">
        <v>83</v>
      </c>
      <c r="BK148" s="157">
        <f>ROUND(I148*H148,2)</f>
        <v>0</v>
      </c>
      <c r="BL148" s="19" t="s">
        <v>196</v>
      </c>
      <c r="BM148" s="156" t="s">
        <v>257</v>
      </c>
    </row>
    <row r="149" spans="1:65" s="2" customFormat="1" ht="11.25">
      <c r="A149" s="34"/>
      <c r="B149" s="35"/>
      <c r="C149" s="34"/>
      <c r="D149" s="158" t="s">
        <v>198</v>
      </c>
      <c r="E149" s="34"/>
      <c r="F149" s="159" t="s">
        <v>258</v>
      </c>
      <c r="G149" s="34"/>
      <c r="H149" s="34"/>
      <c r="I149" s="160"/>
      <c r="J149" s="34"/>
      <c r="K149" s="34"/>
      <c r="L149" s="35"/>
      <c r="M149" s="161"/>
      <c r="N149" s="162"/>
      <c r="O149" s="55"/>
      <c r="P149" s="55"/>
      <c r="Q149" s="55"/>
      <c r="R149" s="55"/>
      <c r="S149" s="55"/>
      <c r="T149" s="56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9" t="s">
        <v>198</v>
      </c>
      <c r="AU149" s="19" t="s">
        <v>85</v>
      </c>
    </row>
    <row r="150" spans="1:65" s="13" customFormat="1" ht="11.25">
      <c r="B150" s="163"/>
      <c r="D150" s="164" t="s">
        <v>200</v>
      </c>
      <c r="E150" s="165" t="s">
        <v>3</v>
      </c>
      <c r="F150" s="166" t="s">
        <v>259</v>
      </c>
      <c r="H150" s="165" t="s">
        <v>3</v>
      </c>
      <c r="I150" s="167"/>
      <c r="L150" s="163"/>
      <c r="M150" s="168"/>
      <c r="N150" s="169"/>
      <c r="O150" s="169"/>
      <c r="P150" s="169"/>
      <c r="Q150" s="169"/>
      <c r="R150" s="169"/>
      <c r="S150" s="169"/>
      <c r="T150" s="170"/>
      <c r="AT150" s="165" t="s">
        <v>200</v>
      </c>
      <c r="AU150" s="165" t="s">
        <v>85</v>
      </c>
      <c r="AV150" s="13" t="s">
        <v>83</v>
      </c>
      <c r="AW150" s="13" t="s">
        <v>37</v>
      </c>
      <c r="AX150" s="13" t="s">
        <v>76</v>
      </c>
      <c r="AY150" s="165" t="s">
        <v>189</v>
      </c>
    </row>
    <row r="151" spans="1:65" s="13" customFormat="1" ht="11.25">
      <c r="B151" s="163"/>
      <c r="D151" s="164" t="s">
        <v>200</v>
      </c>
      <c r="E151" s="165" t="s">
        <v>3</v>
      </c>
      <c r="F151" s="166" t="s">
        <v>216</v>
      </c>
      <c r="H151" s="165" t="s">
        <v>3</v>
      </c>
      <c r="I151" s="167"/>
      <c r="L151" s="163"/>
      <c r="M151" s="168"/>
      <c r="N151" s="169"/>
      <c r="O151" s="169"/>
      <c r="P151" s="169"/>
      <c r="Q151" s="169"/>
      <c r="R151" s="169"/>
      <c r="S151" s="169"/>
      <c r="T151" s="170"/>
      <c r="AT151" s="165" t="s">
        <v>200</v>
      </c>
      <c r="AU151" s="165" t="s">
        <v>85</v>
      </c>
      <c r="AV151" s="13" t="s">
        <v>83</v>
      </c>
      <c r="AW151" s="13" t="s">
        <v>37</v>
      </c>
      <c r="AX151" s="13" t="s">
        <v>76</v>
      </c>
      <c r="AY151" s="165" t="s">
        <v>189</v>
      </c>
    </row>
    <row r="152" spans="1:65" s="14" customFormat="1" ht="11.25">
      <c r="B152" s="171"/>
      <c r="D152" s="164" t="s">
        <v>200</v>
      </c>
      <c r="E152" s="172" t="s">
        <v>3</v>
      </c>
      <c r="F152" s="173" t="s">
        <v>225</v>
      </c>
      <c r="H152" s="174">
        <v>381.8</v>
      </c>
      <c r="I152" s="175"/>
      <c r="L152" s="171"/>
      <c r="M152" s="176"/>
      <c r="N152" s="177"/>
      <c r="O152" s="177"/>
      <c r="P152" s="177"/>
      <c r="Q152" s="177"/>
      <c r="R152" s="177"/>
      <c r="S152" s="177"/>
      <c r="T152" s="178"/>
      <c r="AT152" s="172" t="s">
        <v>200</v>
      </c>
      <c r="AU152" s="172" t="s">
        <v>85</v>
      </c>
      <c r="AV152" s="14" t="s">
        <v>85</v>
      </c>
      <c r="AW152" s="14" t="s">
        <v>37</v>
      </c>
      <c r="AX152" s="14" t="s">
        <v>76</v>
      </c>
      <c r="AY152" s="172" t="s">
        <v>189</v>
      </c>
    </row>
    <row r="153" spans="1:65" s="15" customFormat="1" ht="11.25">
      <c r="B153" s="179"/>
      <c r="D153" s="164" t="s">
        <v>200</v>
      </c>
      <c r="E153" s="180" t="s">
        <v>3</v>
      </c>
      <c r="F153" s="181" t="s">
        <v>203</v>
      </c>
      <c r="H153" s="182">
        <v>381.8</v>
      </c>
      <c r="I153" s="183"/>
      <c r="L153" s="179"/>
      <c r="M153" s="184"/>
      <c r="N153" s="185"/>
      <c r="O153" s="185"/>
      <c r="P153" s="185"/>
      <c r="Q153" s="185"/>
      <c r="R153" s="185"/>
      <c r="S153" s="185"/>
      <c r="T153" s="186"/>
      <c r="AT153" s="180" t="s">
        <v>200</v>
      </c>
      <c r="AU153" s="180" t="s">
        <v>85</v>
      </c>
      <c r="AV153" s="15" t="s">
        <v>196</v>
      </c>
      <c r="AW153" s="15" t="s">
        <v>37</v>
      </c>
      <c r="AX153" s="15" t="s">
        <v>83</v>
      </c>
      <c r="AY153" s="180" t="s">
        <v>189</v>
      </c>
    </row>
    <row r="154" spans="1:65" s="2" customFormat="1" ht="16.5" customHeight="1">
      <c r="A154" s="34"/>
      <c r="B154" s="144"/>
      <c r="C154" s="187" t="s">
        <v>260</v>
      </c>
      <c r="D154" s="187" t="s">
        <v>235</v>
      </c>
      <c r="E154" s="188" t="s">
        <v>261</v>
      </c>
      <c r="F154" s="189" t="s">
        <v>262</v>
      </c>
      <c r="G154" s="190" t="s">
        <v>238</v>
      </c>
      <c r="H154" s="191">
        <v>61.088000000000001</v>
      </c>
      <c r="I154" s="192"/>
      <c r="J154" s="193">
        <f>ROUND(I154*H154,2)</f>
        <v>0</v>
      </c>
      <c r="K154" s="189" t="s">
        <v>195</v>
      </c>
      <c r="L154" s="194"/>
      <c r="M154" s="195" t="s">
        <v>3</v>
      </c>
      <c r="N154" s="196" t="s">
        <v>47</v>
      </c>
      <c r="O154" s="55"/>
      <c r="P154" s="154">
        <f>O154*H154</f>
        <v>0</v>
      </c>
      <c r="Q154" s="154">
        <v>1</v>
      </c>
      <c r="R154" s="154">
        <f>Q154*H154</f>
        <v>61.088000000000001</v>
      </c>
      <c r="S154" s="154">
        <v>0</v>
      </c>
      <c r="T154" s="15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56" t="s">
        <v>239</v>
      </c>
      <c r="AT154" s="156" t="s">
        <v>235</v>
      </c>
      <c r="AU154" s="156" t="s">
        <v>85</v>
      </c>
      <c r="AY154" s="19" t="s">
        <v>189</v>
      </c>
      <c r="BE154" s="157">
        <f>IF(N154="základní",J154,0)</f>
        <v>0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9" t="s">
        <v>83</v>
      </c>
      <c r="BK154" s="157">
        <f>ROUND(I154*H154,2)</f>
        <v>0</v>
      </c>
      <c r="BL154" s="19" t="s">
        <v>196</v>
      </c>
      <c r="BM154" s="156" t="s">
        <v>263</v>
      </c>
    </row>
    <row r="155" spans="1:65" s="13" customFormat="1" ht="11.25">
      <c r="B155" s="163"/>
      <c r="D155" s="164" t="s">
        <v>200</v>
      </c>
      <c r="E155" s="165" t="s">
        <v>3</v>
      </c>
      <c r="F155" s="166" t="s">
        <v>264</v>
      </c>
      <c r="H155" s="165" t="s">
        <v>3</v>
      </c>
      <c r="I155" s="167"/>
      <c r="L155" s="163"/>
      <c r="M155" s="168"/>
      <c r="N155" s="169"/>
      <c r="O155" s="169"/>
      <c r="P155" s="169"/>
      <c r="Q155" s="169"/>
      <c r="R155" s="169"/>
      <c r="S155" s="169"/>
      <c r="T155" s="170"/>
      <c r="AT155" s="165" t="s">
        <v>200</v>
      </c>
      <c r="AU155" s="165" t="s">
        <v>85</v>
      </c>
      <c r="AV155" s="13" t="s">
        <v>83</v>
      </c>
      <c r="AW155" s="13" t="s">
        <v>37</v>
      </c>
      <c r="AX155" s="13" t="s">
        <v>76</v>
      </c>
      <c r="AY155" s="165" t="s">
        <v>189</v>
      </c>
    </row>
    <row r="156" spans="1:65" s="14" customFormat="1" ht="11.25">
      <c r="B156" s="171"/>
      <c r="D156" s="164" t="s">
        <v>200</v>
      </c>
      <c r="E156" s="172" t="s">
        <v>3</v>
      </c>
      <c r="F156" s="173" t="s">
        <v>265</v>
      </c>
      <c r="H156" s="174">
        <v>61.088000000000001</v>
      </c>
      <c r="I156" s="175"/>
      <c r="L156" s="171"/>
      <c r="M156" s="176"/>
      <c r="N156" s="177"/>
      <c r="O156" s="177"/>
      <c r="P156" s="177"/>
      <c r="Q156" s="177"/>
      <c r="R156" s="177"/>
      <c r="S156" s="177"/>
      <c r="T156" s="178"/>
      <c r="AT156" s="172" t="s">
        <v>200</v>
      </c>
      <c r="AU156" s="172" t="s">
        <v>85</v>
      </c>
      <c r="AV156" s="14" t="s">
        <v>85</v>
      </c>
      <c r="AW156" s="14" t="s">
        <v>37</v>
      </c>
      <c r="AX156" s="14" t="s">
        <v>76</v>
      </c>
      <c r="AY156" s="172" t="s">
        <v>189</v>
      </c>
    </row>
    <row r="157" spans="1:65" s="15" customFormat="1" ht="11.25">
      <c r="B157" s="179"/>
      <c r="D157" s="164" t="s">
        <v>200</v>
      </c>
      <c r="E157" s="180" t="s">
        <v>3</v>
      </c>
      <c r="F157" s="181" t="s">
        <v>203</v>
      </c>
      <c r="H157" s="182">
        <v>61.088000000000001</v>
      </c>
      <c r="I157" s="183"/>
      <c r="L157" s="179"/>
      <c r="M157" s="184"/>
      <c r="N157" s="185"/>
      <c r="O157" s="185"/>
      <c r="P157" s="185"/>
      <c r="Q157" s="185"/>
      <c r="R157" s="185"/>
      <c r="S157" s="185"/>
      <c r="T157" s="186"/>
      <c r="AT157" s="180" t="s">
        <v>200</v>
      </c>
      <c r="AU157" s="180" t="s">
        <v>85</v>
      </c>
      <c r="AV157" s="15" t="s">
        <v>196</v>
      </c>
      <c r="AW157" s="15" t="s">
        <v>37</v>
      </c>
      <c r="AX157" s="15" t="s">
        <v>83</v>
      </c>
      <c r="AY157" s="180" t="s">
        <v>189</v>
      </c>
    </row>
    <row r="158" spans="1:65" s="2" customFormat="1" ht="16.5" customHeight="1">
      <c r="A158" s="34"/>
      <c r="B158" s="144"/>
      <c r="C158" s="145" t="s">
        <v>266</v>
      </c>
      <c r="D158" s="145" t="s">
        <v>191</v>
      </c>
      <c r="E158" s="146" t="s">
        <v>267</v>
      </c>
      <c r="F158" s="147" t="s">
        <v>268</v>
      </c>
      <c r="G158" s="148" t="s">
        <v>221</v>
      </c>
      <c r="H158" s="149">
        <v>1363.88</v>
      </c>
      <c r="I158" s="150"/>
      <c r="J158" s="151">
        <f>ROUND(I158*H158,2)</f>
        <v>0</v>
      </c>
      <c r="K158" s="147" t="s">
        <v>195</v>
      </c>
      <c r="L158" s="35"/>
      <c r="M158" s="152" t="s">
        <v>3</v>
      </c>
      <c r="N158" s="153" t="s">
        <v>47</v>
      </c>
      <c r="O158" s="55"/>
      <c r="P158" s="154">
        <f>O158*H158</f>
        <v>0</v>
      </c>
      <c r="Q158" s="154">
        <v>0</v>
      </c>
      <c r="R158" s="154">
        <f>Q158*H158</f>
        <v>0</v>
      </c>
      <c r="S158" s="154">
        <v>0</v>
      </c>
      <c r="T158" s="15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56" t="s">
        <v>196</v>
      </c>
      <c r="AT158" s="156" t="s">
        <v>191</v>
      </c>
      <c r="AU158" s="156" t="s">
        <v>85</v>
      </c>
      <c r="AY158" s="19" t="s">
        <v>189</v>
      </c>
      <c r="BE158" s="157">
        <f>IF(N158="základní",J158,0)</f>
        <v>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9" t="s">
        <v>83</v>
      </c>
      <c r="BK158" s="157">
        <f>ROUND(I158*H158,2)</f>
        <v>0</v>
      </c>
      <c r="BL158" s="19" t="s">
        <v>196</v>
      </c>
      <c r="BM158" s="156" t="s">
        <v>269</v>
      </c>
    </row>
    <row r="159" spans="1:65" s="2" customFormat="1" ht="11.25">
      <c r="A159" s="34"/>
      <c r="B159" s="35"/>
      <c r="C159" s="34"/>
      <c r="D159" s="158" t="s">
        <v>198</v>
      </c>
      <c r="E159" s="34"/>
      <c r="F159" s="159" t="s">
        <v>270</v>
      </c>
      <c r="G159" s="34"/>
      <c r="H159" s="34"/>
      <c r="I159" s="160"/>
      <c r="J159" s="34"/>
      <c r="K159" s="34"/>
      <c r="L159" s="35"/>
      <c r="M159" s="161"/>
      <c r="N159" s="162"/>
      <c r="O159" s="55"/>
      <c r="P159" s="55"/>
      <c r="Q159" s="55"/>
      <c r="R159" s="55"/>
      <c r="S159" s="55"/>
      <c r="T159" s="56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9" t="s">
        <v>198</v>
      </c>
      <c r="AU159" s="19" t="s">
        <v>85</v>
      </c>
    </row>
    <row r="160" spans="1:65" s="13" customFormat="1" ht="11.25">
      <c r="B160" s="163"/>
      <c r="D160" s="164" t="s">
        <v>200</v>
      </c>
      <c r="E160" s="165" t="s">
        <v>3</v>
      </c>
      <c r="F160" s="166" t="s">
        <v>271</v>
      </c>
      <c r="H160" s="165" t="s">
        <v>3</v>
      </c>
      <c r="I160" s="167"/>
      <c r="L160" s="163"/>
      <c r="M160" s="168"/>
      <c r="N160" s="169"/>
      <c r="O160" s="169"/>
      <c r="P160" s="169"/>
      <c r="Q160" s="169"/>
      <c r="R160" s="169"/>
      <c r="S160" s="169"/>
      <c r="T160" s="170"/>
      <c r="AT160" s="165" t="s">
        <v>200</v>
      </c>
      <c r="AU160" s="165" t="s">
        <v>85</v>
      </c>
      <c r="AV160" s="13" t="s">
        <v>83</v>
      </c>
      <c r="AW160" s="13" t="s">
        <v>37</v>
      </c>
      <c r="AX160" s="13" t="s">
        <v>76</v>
      </c>
      <c r="AY160" s="165" t="s">
        <v>189</v>
      </c>
    </row>
    <row r="161" spans="1:65" s="13" customFormat="1" ht="11.25">
      <c r="B161" s="163"/>
      <c r="D161" s="164" t="s">
        <v>200</v>
      </c>
      <c r="E161" s="165" t="s">
        <v>3</v>
      </c>
      <c r="F161" s="166" t="s">
        <v>272</v>
      </c>
      <c r="H161" s="165" t="s">
        <v>3</v>
      </c>
      <c r="I161" s="167"/>
      <c r="L161" s="163"/>
      <c r="M161" s="168"/>
      <c r="N161" s="169"/>
      <c r="O161" s="169"/>
      <c r="P161" s="169"/>
      <c r="Q161" s="169"/>
      <c r="R161" s="169"/>
      <c r="S161" s="169"/>
      <c r="T161" s="170"/>
      <c r="AT161" s="165" t="s">
        <v>200</v>
      </c>
      <c r="AU161" s="165" t="s">
        <v>85</v>
      </c>
      <c r="AV161" s="13" t="s">
        <v>83</v>
      </c>
      <c r="AW161" s="13" t="s">
        <v>37</v>
      </c>
      <c r="AX161" s="13" t="s">
        <v>76</v>
      </c>
      <c r="AY161" s="165" t="s">
        <v>189</v>
      </c>
    </row>
    <row r="162" spans="1:65" s="14" customFormat="1" ht="11.25">
      <c r="B162" s="171"/>
      <c r="D162" s="164" t="s">
        <v>200</v>
      </c>
      <c r="E162" s="172" t="s">
        <v>3</v>
      </c>
      <c r="F162" s="173" t="s">
        <v>273</v>
      </c>
      <c r="H162" s="174">
        <v>1363.88</v>
      </c>
      <c r="I162" s="175"/>
      <c r="L162" s="171"/>
      <c r="M162" s="176"/>
      <c r="N162" s="177"/>
      <c r="O162" s="177"/>
      <c r="P162" s="177"/>
      <c r="Q162" s="177"/>
      <c r="R162" s="177"/>
      <c r="S162" s="177"/>
      <c r="T162" s="178"/>
      <c r="AT162" s="172" t="s">
        <v>200</v>
      </c>
      <c r="AU162" s="172" t="s">
        <v>85</v>
      </c>
      <c r="AV162" s="14" t="s">
        <v>85</v>
      </c>
      <c r="AW162" s="14" t="s">
        <v>37</v>
      </c>
      <c r="AX162" s="14" t="s">
        <v>76</v>
      </c>
      <c r="AY162" s="172" t="s">
        <v>189</v>
      </c>
    </row>
    <row r="163" spans="1:65" s="15" customFormat="1" ht="11.25">
      <c r="B163" s="179"/>
      <c r="D163" s="164" t="s">
        <v>200</v>
      </c>
      <c r="E163" s="180" t="s">
        <v>3</v>
      </c>
      <c r="F163" s="181" t="s">
        <v>203</v>
      </c>
      <c r="H163" s="182">
        <v>1363.88</v>
      </c>
      <c r="I163" s="183"/>
      <c r="L163" s="179"/>
      <c r="M163" s="184"/>
      <c r="N163" s="185"/>
      <c r="O163" s="185"/>
      <c r="P163" s="185"/>
      <c r="Q163" s="185"/>
      <c r="R163" s="185"/>
      <c r="S163" s="185"/>
      <c r="T163" s="186"/>
      <c r="AT163" s="180" t="s">
        <v>200</v>
      </c>
      <c r="AU163" s="180" t="s">
        <v>85</v>
      </c>
      <c r="AV163" s="15" t="s">
        <v>196</v>
      </c>
      <c r="AW163" s="15" t="s">
        <v>37</v>
      </c>
      <c r="AX163" s="15" t="s">
        <v>83</v>
      </c>
      <c r="AY163" s="180" t="s">
        <v>189</v>
      </c>
    </row>
    <row r="164" spans="1:65" s="2" customFormat="1" ht="24.2" customHeight="1">
      <c r="A164" s="34"/>
      <c r="B164" s="144"/>
      <c r="C164" s="145" t="s">
        <v>274</v>
      </c>
      <c r="D164" s="145" t="s">
        <v>191</v>
      </c>
      <c r="E164" s="146" t="s">
        <v>275</v>
      </c>
      <c r="F164" s="147" t="s">
        <v>276</v>
      </c>
      <c r="G164" s="148" t="s">
        <v>221</v>
      </c>
      <c r="H164" s="149">
        <v>381.8</v>
      </c>
      <c r="I164" s="150"/>
      <c r="J164" s="151">
        <f>ROUND(I164*H164,2)</f>
        <v>0</v>
      </c>
      <c r="K164" s="147" t="s">
        <v>195</v>
      </c>
      <c r="L164" s="35"/>
      <c r="M164" s="152" t="s">
        <v>3</v>
      </c>
      <c r="N164" s="153" t="s">
        <v>47</v>
      </c>
      <c r="O164" s="55"/>
      <c r="P164" s="154">
        <f>O164*H164</f>
        <v>0</v>
      </c>
      <c r="Q164" s="154">
        <v>0</v>
      </c>
      <c r="R164" s="154">
        <f>Q164*H164</f>
        <v>0</v>
      </c>
      <c r="S164" s="154">
        <v>0</v>
      </c>
      <c r="T164" s="15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56" t="s">
        <v>196</v>
      </c>
      <c r="AT164" s="156" t="s">
        <v>191</v>
      </c>
      <c r="AU164" s="156" t="s">
        <v>85</v>
      </c>
      <c r="AY164" s="19" t="s">
        <v>189</v>
      </c>
      <c r="BE164" s="157">
        <f>IF(N164="základní",J164,0)</f>
        <v>0</v>
      </c>
      <c r="BF164" s="157">
        <f>IF(N164="snížená",J164,0)</f>
        <v>0</v>
      </c>
      <c r="BG164" s="157">
        <f>IF(N164="zákl. přenesená",J164,0)</f>
        <v>0</v>
      </c>
      <c r="BH164" s="157">
        <f>IF(N164="sníž. přenesená",J164,0)</f>
        <v>0</v>
      </c>
      <c r="BI164" s="157">
        <f>IF(N164="nulová",J164,0)</f>
        <v>0</v>
      </c>
      <c r="BJ164" s="19" t="s">
        <v>83</v>
      </c>
      <c r="BK164" s="157">
        <f>ROUND(I164*H164,2)</f>
        <v>0</v>
      </c>
      <c r="BL164" s="19" t="s">
        <v>196</v>
      </c>
      <c r="BM164" s="156" t="s">
        <v>277</v>
      </c>
    </row>
    <row r="165" spans="1:65" s="2" customFormat="1" ht="11.25">
      <c r="A165" s="34"/>
      <c r="B165" s="35"/>
      <c r="C165" s="34"/>
      <c r="D165" s="158" t="s">
        <v>198</v>
      </c>
      <c r="E165" s="34"/>
      <c r="F165" s="159" t="s">
        <v>278</v>
      </c>
      <c r="G165" s="34"/>
      <c r="H165" s="34"/>
      <c r="I165" s="160"/>
      <c r="J165" s="34"/>
      <c r="K165" s="34"/>
      <c r="L165" s="35"/>
      <c r="M165" s="161"/>
      <c r="N165" s="162"/>
      <c r="O165" s="55"/>
      <c r="P165" s="55"/>
      <c r="Q165" s="55"/>
      <c r="R165" s="55"/>
      <c r="S165" s="55"/>
      <c r="T165" s="56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9" t="s">
        <v>198</v>
      </c>
      <c r="AU165" s="19" t="s">
        <v>85</v>
      </c>
    </row>
    <row r="166" spans="1:65" s="13" customFormat="1" ht="11.25">
      <c r="B166" s="163"/>
      <c r="D166" s="164" t="s">
        <v>200</v>
      </c>
      <c r="E166" s="165" t="s">
        <v>3</v>
      </c>
      <c r="F166" s="166" t="s">
        <v>279</v>
      </c>
      <c r="H166" s="165" t="s">
        <v>3</v>
      </c>
      <c r="I166" s="167"/>
      <c r="L166" s="163"/>
      <c r="M166" s="168"/>
      <c r="N166" s="169"/>
      <c r="O166" s="169"/>
      <c r="P166" s="169"/>
      <c r="Q166" s="169"/>
      <c r="R166" s="169"/>
      <c r="S166" s="169"/>
      <c r="T166" s="170"/>
      <c r="AT166" s="165" t="s">
        <v>200</v>
      </c>
      <c r="AU166" s="165" t="s">
        <v>85</v>
      </c>
      <c r="AV166" s="13" t="s">
        <v>83</v>
      </c>
      <c r="AW166" s="13" t="s">
        <v>37</v>
      </c>
      <c r="AX166" s="13" t="s">
        <v>76</v>
      </c>
      <c r="AY166" s="165" t="s">
        <v>189</v>
      </c>
    </row>
    <row r="167" spans="1:65" s="13" customFormat="1" ht="11.25">
      <c r="B167" s="163"/>
      <c r="D167" s="164" t="s">
        <v>200</v>
      </c>
      <c r="E167" s="165" t="s">
        <v>3</v>
      </c>
      <c r="F167" s="166" t="s">
        <v>216</v>
      </c>
      <c r="H167" s="165" t="s">
        <v>3</v>
      </c>
      <c r="I167" s="167"/>
      <c r="L167" s="163"/>
      <c r="M167" s="168"/>
      <c r="N167" s="169"/>
      <c r="O167" s="169"/>
      <c r="P167" s="169"/>
      <c r="Q167" s="169"/>
      <c r="R167" s="169"/>
      <c r="S167" s="169"/>
      <c r="T167" s="170"/>
      <c r="AT167" s="165" t="s">
        <v>200</v>
      </c>
      <c r="AU167" s="165" t="s">
        <v>85</v>
      </c>
      <c r="AV167" s="13" t="s">
        <v>83</v>
      </c>
      <c r="AW167" s="13" t="s">
        <v>37</v>
      </c>
      <c r="AX167" s="13" t="s">
        <v>76</v>
      </c>
      <c r="AY167" s="165" t="s">
        <v>189</v>
      </c>
    </row>
    <row r="168" spans="1:65" s="14" customFormat="1" ht="11.25">
      <c r="B168" s="171"/>
      <c r="D168" s="164" t="s">
        <v>200</v>
      </c>
      <c r="E168" s="172" t="s">
        <v>3</v>
      </c>
      <c r="F168" s="173" t="s">
        <v>225</v>
      </c>
      <c r="H168" s="174">
        <v>381.8</v>
      </c>
      <c r="I168" s="175"/>
      <c r="L168" s="171"/>
      <c r="M168" s="176"/>
      <c r="N168" s="177"/>
      <c r="O168" s="177"/>
      <c r="P168" s="177"/>
      <c r="Q168" s="177"/>
      <c r="R168" s="177"/>
      <c r="S168" s="177"/>
      <c r="T168" s="178"/>
      <c r="AT168" s="172" t="s">
        <v>200</v>
      </c>
      <c r="AU168" s="172" t="s">
        <v>85</v>
      </c>
      <c r="AV168" s="14" t="s">
        <v>85</v>
      </c>
      <c r="AW168" s="14" t="s">
        <v>37</v>
      </c>
      <c r="AX168" s="14" t="s">
        <v>76</v>
      </c>
      <c r="AY168" s="172" t="s">
        <v>189</v>
      </c>
    </row>
    <row r="169" spans="1:65" s="15" customFormat="1" ht="11.25">
      <c r="B169" s="179"/>
      <c r="D169" s="164" t="s">
        <v>200</v>
      </c>
      <c r="E169" s="180" t="s">
        <v>3</v>
      </c>
      <c r="F169" s="181" t="s">
        <v>203</v>
      </c>
      <c r="H169" s="182">
        <v>381.8</v>
      </c>
      <c r="I169" s="183"/>
      <c r="L169" s="179"/>
      <c r="M169" s="184"/>
      <c r="N169" s="185"/>
      <c r="O169" s="185"/>
      <c r="P169" s="185"/>
      <c r="Q169" s="185"/>
      <c r="R169" s="185"/>
      <c r="S169" s="185"/>
      <c r="T169" s="186"/>
      <c r="AT169" s="180" t="s">
        <v>200</v>
      </c>
      <c r="AU169" s="180" t="s">
        <v>85</v>
      </c>
      <c r="AV169" s="15" t="s">
        <v>196</v>
      </c>
      <c r="AW169" s="15" t="s">
        <v>37</v>
      </c>
      <c r="AX169" s="15" t="s">
        <v>83</v>
      </c>
      <c r="AY169" s="180" t="s">
        <v>189</v>
      </c>
    </row>
    <row r="170" spans="1:65" s="2" customFormat="1" ht="16.5" customHeight="1">
      <c r="A170" s="34"/>
      <c r="B170" s="144"/>
      <c r="C170" s="187" t="s">
        <v>280</v>
      </c>
      <c r="D170" s="187" t="s">
        <v>235</v>
      </c>
      <c r="E170" s="188" t="s">
        <v>281</v>
      </c>
      <c r="F170" s="189" t="s">
        <v>282</v>
      </c>
      <c r="G170" s="190" t="s">
        <v>283</v>
      </c>
      <c r="H170" s="191">
        <v>11.454000000000001</v>
      </c>
      <c r="I170" s="192"/>
      <c r="J170" s="193">
        <f>ROUND(I170*H170,2)</f>
        <v>0</v>
      </c>
      <c r="K170" s="189" t="s">
        <v>195</v>
      </c>
      <c r="L170" s="194"/>
      <c r="M170" s="195" t="s">
        <v>3</v>
      </c>
      <c r="N170" s="196" t="s">
        <v>47</v>
      </c>
      <c r="O170" s="55"/>
      <c r="P170" s="154">
        <f>O170*H170</f>
        <v>0</v>
      </c>
      <c r="Q170" s="154">
        <v>1E-3</v>
      </c>
      <c r="R170" s="154">
        <f>Q170*H170</f>
        <v>1.1454000000000001E-2</v>
      </c>
      <c r="S170" s="154">
        <v>0</v>
      </c>
      <c r="T170" s="155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56" t="s">
        <v>239</v>
      </c>
      <c r="AT170" s="156" t="s">
        <v>235</v>
      </c>
      <c r="AU170" s="156" t="s">
        <v>85</v>
      </c>
      <c r="AY170" s="19" t="s">
        <v>189</v>
      </c>
      <c r="BE170" s="157">
        <f>IF(N170="základní",J170,0)</f>
        <v>0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9" t="s">
        <v>83</v>
      </c>
      <c r="BK170" s="157">
        <f>ROUND(I170*H170,2)</f>
        <v>0</v>
      </c>
      <c r="BL170" s="19" t="s">
        <v>196</v>
      </c>
      <c r="BM170" s="156" t="s">
        <v>284</v>
      </c>
    </row>
    <row r="171" spans="1:65" s="13" customFormat="1" ht="11.25">
      <c r="B171" s="163"/>
      <c r="D171" s="164" t="s">
        <v>200</v>
      </c>
      <c r="E171" s="165" t="s">
        <v>3</v>
      </c>
      <c r="F171" s="166" t="s">
        <v>285</v>
      </c>
      <c r="H171" s="165" t="s">
        <v>3</v>
      </c>
      <c r="I171" s="167"/>
      <c r="L171" s="163"/>
      <c r="M171" s="168"/>
      <c r="N171" s="169"/>
      <c r="O171" s="169"/>
      <c r="P171" s="169"/>
      <c r="Q171" s="169"/>
      <c r="R171" s="169"/>
      <c r="S171" s="169"/>
      <c r="T171" s="170"/>
      <c r="AT171" s="165" t="s">
        <v>200</v>
      </c>
      <c r="AU171" s="165" t="s">
        <v>85</v>
      </c>
      <c r="AV171" s="13" t="s">
        <v>83</v>
      </c>
      <c r="AW171" s="13" t="s">
        <v>37</v>
      </c>
      <c r="AX171" s="13" t="s">
        <v>76</v>
      </c>
      <c r="AY171" s="165" t="s">
        <v>189</v>
      </c>
    </row>
    <row r="172" spans="1:65" s="14" customFormat="1" ht="11.25">
      <c r="B172" s="171"/>
      <c r="D172" s="164" t="s">
        <v>200</v>
      </c>
      <c r="E172" s="172" t="s">
        <v>3</v>
      </c>
      <c r="F172" s="173" t="s">
        <v>286</v>
      </c>
      <c r="H172" s="174">
        <v>11.454000000000001</v>
      </c>
      <c r="I172" s="175"/>
      <c r="L172" s="171"/>
      <c r="M172" s="176"/>
      <c r="N172" s="177"/>
      <c r="O172" s="177"/>
      <c r="P172" s="177"/>
      <c r="Q172" s="177"/>
      <c r="R172" s="177"/>
      <c r="S172" s="177"/>
      <c r="T172" s="178"/>
      <c r="AT172" s="172" t="s">
        <v>200</v>
      </c>
      <c r="AU172" s="172" t="s">
        <v>85</v>
      </c>
      <c r="AV172" s="14" t="s">
        <v>85</v>
      </c>
      <c r="AW172" s="14" t="s">
        <v>37</v>
      </c>
      <c r="AX172" s="14" t="s">
        <v>76</v>
      </c>
      <c r="AY172" s="172" t="s">
        <v>189</v>
      </c>
    </row>
    <row r="173" spans="1:65" s="15" customFormat="1" ht="11.25">
      <c r="B173" s="179"/>
      <c r="D173" s="164" t="s">
        <v>200</v>
      </c>
      <c r="E173" s="180" t="s">
        <v>3</v>
      </c>
      <c r="F173" s="181" t="s">
        <v>203</v>
      </c>
      <c r="H173" s="182">
        <v>11.454000000000001</v>
      </c>
      <c r="I173" s="183"/>
      <c r="L173" s="179"/>
      <c r="M173" s="184"/>
      <c r="N173" s="185"/>
      <c r="O173" s="185"/>
      <c r="P173" s="185"/>
      <c r="Q173" s="185"/>
      <c r="R173" s="185"/>
      <c r="S173" s="185"/>
      <c r="T173" s="186"/>
      <c r="AT173" s="180" t="s">
        <v>200</v>
      </c>
      <c r="AU173" s="180" t="s">
        <v>85</v>
      </c>
      <c r="AV173" s="15" t="s">
        <v>196</v>
      </c>
      <c r="AW173" s="15" t="s">
        <v>37</v>
      </c>
      <c r="AX173" s="15" t="s">
        <v>83</v>
      </c>
      <c r="AY173" s="180" t="s">
        <v>189</v>
      </c>
    </row>
    <row r="174" spans="1:65" s="2" customFormat="1" ht="24.2" customHeight="1">
      <c r="A174" s="34"/>
      <c r="B174" s="144"/>
      <c r="C174" s="145" t="s">
        <v>287</v>
      </c>
      <c r="D174" s="145" t="s">
        <v>191</v>
      </c>
      <c r="E174" s="146" t="s">
        <v>288</v>
      </c>
      <c r="F174" s="147" t="s">
        <v>289</v>
      </c>
      <c r="G174" s="148" t="s">
        <v>221</v>
      </c>
      <c r="H174" s="149">
        <v>381.8</v>
      </c>
      <c r="I174" s="150"/>
      <c r="J174" s="151">
        <f>ROUND(I174*H174,2)</f>
        <v>0</v>
      </c>
      <c r="K174" s="147" t="s">
        <v>195</v>
      </c>
      <c r="L174" s="35"/>
      <c r="M174" s="152" t="s">
        <v>3</v>
      </c>
      <c r="N174" s="153" t="s">
        <v>47</v>
      </c>
      <c r="O174" s="55"/>
      <c r="P174" s="154">
        <f>O174*H174</f>
        <v>0</v>
      </c>
      <c r="Q174" s="154">
        <v>0</v>
      </c>
      <c r="R174" s="154">
        <f>Q174*H174</f>
        <v>0</v>
      </c>
      <c r="S174" s="154">
        <v>0</v>
      </c>
      <c r="T174" s="15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56" t="s">
        <v>196</v>
      </c>
      <c r="AT174" s="156" t="s">
        <v>191</v>
      </c>
      <c r="AU174" s="156" t="s">
        <v>85</v>
      </c>
      <c r="AY174" s="19" t="s">
        <v>189</v>
      </c>
      <c r="BE174" s="157">
        <f>IF(N174="základní",J174,0)</f>
        <v>0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19" t="s">
        <v>83</v>
      </c>
      <c r="BK174" s="157">
        <f>ROUND(I174*H174,2)</f>
        <v>0</v>
      </c>
      <c r="BL174" s="19" t="s">
        <v>196</v>
      </c>
      <c r="BM174" s="156" t="s">
        <v>290</v>
      </c>
    </row>
    <row r="175" spans="1:65" s="2" customFormat="1" ht="11.25">
      <c r="A175" s="34"/>
      <c r="B175" s="35"/>
      <c r="C175" s="34"/>
      <c r="D175" s="158" t="s">
        <v>198</v>
      </c>
      <c r="E175" s="34"/>
      <c r="F175" s="159" t="s">
        <v>291</v>
      </c>
      <c r="G175" s="34"/>
      <c r="H175" s="34"/>
      <c r="I175" s="160"/>
      <c r="J175" s="34"/>
      <c r="K175" s="34"/>
      <c r="L175" s="35"/>
      <c r="M175" s="161"/>
      <c r="N175" s="162"/>
      <c r="O175" s="55"/>
      <c r="P175" s="55"/>
      <c r="Q175" s="55"/>
      <c r="R175" s="55"/>
      <c r="S175" s="55"/>
      <c r="T175" s="56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9" t="s">
        <v>198</v>
      </c>
      <c r="AU175" s="19" t="s">
        <v>85</v>
      </c>
    </row>
    <row r="176" spans="1:65" s="13" customFormat="1" ht="11.25">
      <c r="B176" s="163"/>
      <c r="D176" s="164" t="s">
        <v>200</v>
      </c>
      <c r="E176" s="165" t="s">
        <v>3</v>
      </c>
      <c r="F176" s="166" t="s">
        <v>224</v>
      </c>
      <c r="H176" s="165" t="s">
        <v>3</v>
      </c>
      <c r="I176" s="167"/>
      <c r="L176" s="163"/>
      <c r="M176" s="168"/>
      <c r="N176" s="169"/>
      <c r="O176" s="169"/>
      <c r="P176" s="169"/>
      <c r="Q176" s="169"/>
      <c r="R176" s="169"/>
      <c r="S176" s="169"/>
      <c r="T176" s="170"/>
      <c r="AT176" s="165" t="s">
        <v>200</v>
      </c>
      <c r="AU176" s="165" t="s">
        <v>85</v>
      </c>
      <c r="AV176" s="13" t="s">
        <v>83</v>
      </c>
      <c r="AW176" s="13" t="s">
        <v>37</v>
      </c>
      <c r="AX176" s="13" t="s">
        <v>76</v>
      </c>
      <c r="AY176" s="165" t="s">
        <v>189</v>
      </c>
    </row>
    <row r="177" spans="1:65" s="13" customFormat="1" ht="11.25">
      <c r="B177" s="163"/>
      <c r="D177" s="164" t="s">
        <v>200</v>
      </c>
      <c r="E177" s="165" t="s">
        <v>3</v>
      </c>
      <c r="F177" s="166" t="s">
        <v>216</v>
      </c>
      <c r="H177" s="165" t="s">
        <v>3</v>
      </c>
      <c r="I177" s="167"/>
      <c r="L177" s="163"/>
      <c r="M177" s="168"/>
      <c r="N177" s="169"/>
      <c r="O177" s="169"/>
      <c r="P177" s="169"/>
      <c r="Q177" s="169"/>
      <c r="R177" s="169"/>
      <c r="S177" s="169"/>
      <c r="T177" s="170"/>
      <c r="AT177" s="165" t="s">
        <v>200</v>
      </c>
      <c r="AU177" s="165" t="s">
        <v>85</v>
      </c>
      <c r="AV177" s="13" t="s">
        <v>83</v>
      </c>
      <c r="AW177" s="13" t="s">
        <v>37</v>
      </c>
      <c r="AX177" s="13" t="s">
        <v>76</v>
      </c>
      <c r="AY177" s="165" t="s">
        <v>189</v>
      </c>
    </row>
    <row r="178" spans="1:65" s="14" customFormat="1" ht="11.25">
      <c r="B178" s="171"/>
      <c r="D178" s="164" t="s">
        <v>200</v>
      </c>
      <c r="E178" s="172" t="s">
        <v>3</v>
      </c>
      <c r="F178" s="173" t="s">
        <v>225</v>
      </c>
      <c r="H178" s="174">
        <v>381.8</v>
      </c>
      <c r="I178" s="175"/>
      <c r="L178" s="171"/>
      <c r="M178" s="176"/>
      <c r="N178" s="177"/>
      <c r="O178" s="177"/>
      <c r="P178" s="177"/>
      <c r="Q178" s="177"/>
      <c r="R178" s="177"/>
      <c r="S178" s="177"/>
      <c r="T178" s="178"/>
      <c r="AT178" s="172" t="s">
        <v>200</v>
      </c>
      <c r="AU178" s="172" t="s">
        <v>85</v>
      </c>
      <c r="AV178" s="14" t="s">
        <v>85</v>
      </c>
      <c r="AW178" s="14" t="s">
        <v>37</v>
      </c>
      <c r="AX178" s="14" t="s">
        <v>76</v>
      </c>
      <c r="AY178" s="172" t="s">
        <v>189</v>
      </c>
    </row>
    <row r="179" spans="1:65" s="15" customFormat="1" ht="11.25">
      <c r="B179" s="179"/>
      <c r="D179" s="164" t="s">
        <v>200</v>
      </c>
      <c r="E179" s="180" t="s">
        <v>3</v>
      </c>
      <c r="F179" s="181" t="s">
        <v>203</v>
      </c>
      <c r="H179" s="182">
        <v>381.8</v>
      </c>
      <c r="I179" s="183"/>
      <c r="L179" s="179"/>
      <c r="M179" s="184"/>
      <c r="N179" s="185"/>
      <c r="O179" s="185"/>
      <c r="P179" s="185"/>
      <c r="Q179" s="185"/>
      <c r="R179" s="185"/>
      <c r="S179" s="185"/>
      <c r="T179" s="186"/>
      <c r="AT179" s="180" t="s">
        <v>200</v>
      </c>
      <c r="AU179" s="180" t="s">
        <v>85</v>
      </c>
      <c r="AV179" s="15" t="s">
        <v>196</v>
      </c>
      <c r="AW179" s="15" t="s">
        <v>37</v>
      </c>
      <c r="AX179" s="15" t="s">
        <v>83</v>
      </c>
      <c r="AY179" s="180" t="s">
        <v>189</v>
      </c>
    </row>
    <row r="180" spans="1:65" s="12" customFormat="1" ht="22.9" customHeight="1">
      <c r="B180" s="131"/>
      <c r="D180" s="132" t="s">
        <v>75</v>
      </c>
      <c r="E180" s="142" t="s">
        <v>292</v>
      </c>
      <c r="F180" s="142" t="s">
        <v>293</v>
      </c>
      <c r="I180" s="134"/>
      <c r="J180" s="143">
        <f>BK180</f>
        <v>0</v>
      </c>
      <c r="L180" s="131"/>
      <c r="M180" s="136"/>
      <c r="N180" s="137"/>
      <c r="O180" s="137"/>
      <c r="P180" s="138">
        <f>SUM(P181:P186)</f>
        <v>0</v>
      </c>
      <c r="Q180" s="137"/>
      <c r="R180" s="138">
        <f>SUM(R181:R186)</f>
        <v>0</v>
      </c>
      <c r="S180" s="137"/>
      <c r="T180" s="139">
        <f>SUM(T181:T186)</f>
        <v>0</v>
      </c>
      <c r="AR180" s="132" t="s">
        <v>83</v>
      </c>
      <c r="AT180" s="140" t="s">
        <v>75</v>
      </c>
      <c r="AU180" s="140" t="s">
        <v>83</v>
      </c>
      <c r="AY180" s="132" t="s">
        <v>189</v>
      </c>
      <c r="BK180" s="141">
        <f>SUM(BK181:BK186)</f>
        <v>0</v>
      </c>
    </row>
    <row r="181" spans="1:65" s="2" customFormat="1" ht="16.5" customHeight="1">
      <c r="A181" s="34"/>
      <c r="B181" s="144"/>
      <c r="C181" s="145" t="s">
        <v>294</v>
      </c>
      <c r="D181" s="145" t="s">
        <v>191</v>
      </c>
      <c r="E181" s="146" t="s">
        <v>295</v>
      </c>
      <c r="F181" s="147" t="s">
        <v>296</v>
      </c>
      <c r="G181" s="148" t="s">
        <v>194</v>
      </c>
      <c r="H181" s="149">
        <v>366.3</v>
      </c>
      <c r="I181" s="150"/>
      <c r="J181" s="151">
        <f>ROUND(I181*H181,2)</f>
        <v>0</v>
      </c>
      <c r="K181" s="147" t="s">
        <v>297</v>
      </c>
      <c r="L181" s="35"/>
      <c r="M181" s="152" t="s">
        <v>3</v>
      </c>
      <c r="N181" s="153" t="s">
        <v>47</v>
      </c>
      <c r="O181" s="55"/>
      <c r="P181" s="154">
        <f>O181*H181</f>
        <v>0</v>
      </c>
      <c r="Q181" s="154">
        <v>0</v>
      </c>
      <c r="R181" s="154">
        <f>Q181*H181</f>
        <v>0</v>
      </c>
      <c r="S181" s="154">
        <v>0</v>
      </c>
      <c r="T181" s="15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56" t="s">
        <v>196</v>
      </c>
      <c r="AT181" s="156" t="s">
        <v>191</v>
      </c>
      <c r="AU181" s="156" t="s">
        <v>85</v>
      </c>
      <c r="AY181" s="19" t="s">
        <v>189</v>
      </c>
      <c r="BE181" s="157">
        <f>IF(N181="základní",J181,0)</f>
        <v>0</v>
      </c>
      <c r="BF181" s="157">
        <f>IF(N181="snížená",J181,0)</f>
        <v>0</v>
      </c>
      <c r="BG181" s="157">
        <f>IF(N181="zákl. přenesená",J181,0)</f>
        <v>0</v>
      </c>
      <c r="BH181" s="157">
        <f>IF(N181="sníž. přenesená",J181,0)</f>
        <v>0</v>
      </c>
      <c r="BI181" s="157">
        <f>IF(N181="nulová",J181,0)</f>
        <v>0</v>
      </c>
      <c r="BJ181" s="19" t="s">
        <v>83</v>
      </c>
      <c r="BK181" s="157">
        <f>ROUND(I181*H181,2)</f>
        <v>0</v>
      </c>
      <c r="BL181" s="19" t="s">
        <v>196</v>
      </c>
      <c r="BM181" s="156" t="s">
        <v>298</v>
      </c>
    </row>
    <row r="182" spans="1:65" s="2" customFormat="1" ht="39">
      <c r="A182" s="34"/>
      <c r="B182" s="35"/>
      <c r="C182" s="34"/>
      <c r="D182" s="164" t="s">
        <v>241</v>
      </c>
      <c r="E182" s="34"/>
      <c r="F182" s="197" t="s">
        <v>299</v>
      </c>
      <c r="G182" s="34"/>
      <c r="H182" s="34"/>
      <c r="I182" s="160"/>
      <c r="J182" s="34"/>
      <c r="K182" s="34"/>
      <c r="L182" s="35"/>
      <c r="M182" s="161"/>
      <c r="N182" s="162"/>
      <c r="O182" s="55"/>
      <c r="P182" s="55"/>
      <c r="Q182" s="55"/>
      <c r="R182" s="55"/>
      <c r="S182" s="55"/>
      <c r="T182" s="56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9" t="s">
        <v>241</v>
      </c>
      <c r="AU182" s="19" t="s">
        <v>85</v>
      </c>
    </row>
    <row r="183" spans="1:65" s="13" customFormat="1" ht="11.25">
      <c r="B183" s="163"/>
      <c r="D183" s="164" t="s">
        <v>200</v>
      </c>
      <c r="E183" s="165" t="s">
        <v>3</v>
      </c>
      <c r="F183" s="166" t="s">
        <v>300</v>
      </c>
      <c r="H183" s="165" t="s">
        <v>3</v>
      </c>
      <c r="I183" s="167"/>
      <c r="L183" s="163"/>
      <c r="M183" s="168"/>
      <c r="N183" s="169"/>
      <c r="O183" s="169"/>
      <c r="P183" s="169"/>
      <c r="Q183" s="169"/>
      <c r="R183" s="169"/>
      <c r="S183" s="169"/>
      <c r="T183" s="170"/>
      <c r="AT183" s="165" t="s">
        <v>200</v>
      </c>
      <c r="AU183" s="165" t="s">
        <v>85</v>
      </c>
      <c r="AV183" s="13" t="s">
        <v>83</v>
      </c>
      <c r="AW183" s="13" t="s">
        <v>37</v>
      </c>
      <c r="AX183" s="13" t="s">
        <v>76</v>
      </c>
      <c r="AY183" s="165" t="s">
        <v>189</v>
      </c>
    </row>
    <row r="184" spans="1:65" s="13" customFormat="1" ht="11.25">
      <c r="B184" s="163"/>
      <c r="D184" s="164" t="s">
        <v>200</v>
      </c>
      <c r="E184" s="165" t="s">
        <v>3</v>
      </c>
      <c r="F184" s="166" t="s">
        <v>216</v>
      </c>
      <c r="H184" s="165" t="s">
        <v>3</v>
      </c>
      <c r="I184" s="167"/>
      <c r="L184" s="163"/>
      <c r="M184" s="168"/>
      <c r="N184" s="169"/>
      <c r="O184" s="169"/>
      <c r="P184" s="169"/>
      <c r="Q184" s="169"/>
      <c r="R184" s="169"/>
      <c r="S184" s="169"/>
      <c r="T184" s="170"/>
      <c r="AT184" s="165" t="s">
        <v>200</v>
      </c>
      <c r="AU184" s="165" t="s">
        <v>85</v>
      </c>
      <c r="AV184" s="13" t="s">
        <v>83</v>
      </c>
      <c r="AW184" s="13" t="s">
        <v>37</v>
      </c>
      <c r="AX184" s="13" t="s">
        <v>76</v>
      </c>
      <c r="AY184" s="165" t="s">
        <v>189</v>
      </c>
    </row>
    <row r="185" spans="1:65" s="14" customFormat="1" ht="11.25">
      <c r="B185" s="171"/>
      <c r="D185" s="164" t="s">
        <v>200</v>
      </c>
      <c r="E185" s="172" t="s">
        <v>3</v>
      </c>
      <c r="F185" s="173" t="s">
        <v>301</v>
      </c>
      <c r="H185" s="174">
        <v>366.3</v>
      </c>
      <c r="I185" s="175"/>
      <c r="L185" s="171"/>
      <c r="M185" s="176"/>
      <c r="N185" s="177"/>
      <c r="O185" s="177"/>
      <c r="P185" s="177"/>
      <c r="Q185" s="177"/>
      <c r="R185" s="177"/>
      <c r="S185" s="177"/>
      <c r="T185" s="178"/>
      <c r="AT185" s="172" t="s">
        <v>200</v>
      </c>
      <c r="AU185" s="172" t="s">
        <v>85</v>
      </c>
      <c r="AV185" s="14" t="s">
        <v>85</v>
      </c>
      <c r="AW185" s="14" t="s">
        <v>37</v>
      </c>
      <c r="AX185" s="14" t="s">
        <v>76</v>
      </c>
      <c r="AY185" s="172" t="s">
        <v>189</v>
      </c>
    </row>
    <row r="186" spans="1:65" s="15" customFormat="1" ht="11.25">
      <c r="B186" s="179"/>
      <c r="D186" s="164" t="s">
        <v>200</v>
      </c>
      <c r="E186" s="180" t="s">
        <v>3</v>
      </c>
      <c r="F186" s="181" t="s">
        <v>203</v>
      </c>
      <c r="H186" s="182">
        <v>366.3</v>
      </c>
      <c r="I186" s="183"/>
      <c r="L186" s="179"/>
      <c r="M186" s="184"/>
      <c r="N186" s="185"/>
      <c r="O186" s="185"/>
      <c r="P186" s="185"/>
      <c r="Q186" s="185"/>
      <c r="R186" s="185"/>
      <c r="S186" s="185"/>
      <c r="T186" s="186"/>
      <c r="AT186" s="180" t="s">
        <v>200</v>
      </c>
      <c r="AU186" s="180" t="s">
        <v>85</v>
      </c>
      <c r="AV186" s="15" t="s">
        <v>196</v>
      </c>
      <c r="AW186" s="15" t="s">
        <v>37</v>
      </c>
      <c r="AX186" s="15" t="s">
        <v>83</v>
      </c>
      <c r="AY186" s="180" t="s">
        <v>189</v>
      </c>
    </row>
    <row r="187" spans="1:65" s="12" customFormat="1" ht="22.9" customHeight="1">
      <c r="B187" s="131"/>
      <c r="D187" s="132" t="s">
        <v>75</v>
      </c>
      <c r="E187" s="142" t="s">
        <v>196</v>
      </c>
      <c r="F187" s="142" t="s">
        <v>302</v>
      </c>
      <c r="I187" s="134"/>
      <c r="J187" s="143">
        <f>BK187</f>
        <v>0</v>
      </c>
      <c r="L187" s="131"/>
      <c r="M187" s="136"/>
      <c r="N187" s="137"/>
      <c r="O187" s="137"/>
      <c r="P187" s="138">
        <f>SUM(P188:P193)</f>
        <v>0</v>
      </c>
      <c r="Q187" s="137"/>
      <c r="R187" s="138">
        <f>SUM(R188:R193)</f>
        <v>2.7495935999999999</v>
      </c>
      <c r="S187" s="137"/>
      <c r="T187" s="139">
        <f>SUM(T188:T193)</f>
        <v>0</v>
      </c>
      <c r="AR187" s="132" t="s">
        <v>83</v>
      </c>
      <c r="AT187" s="140" t="s">
        <v>75</v>
      </c>
      <c r="AU187" s="140" t="s">
        <v>83</v>
      </c>
      <c r="AY187" s="132" t="s">
        <v>189</v>
      </c>
      <c r="BK187" s="141">
        <f>SUM(BK188:BK193)</f>
        <v>0</v>
      </c>
    </row>
    <row r="188" spans="1:65" s="2" customFormat="1" ht="24.2" customHeight="1">
      <c r="A188" s="34"/>
      <c r="B188" s="144"/>
      <c r="C188" s="145" t="s">
        <v>9</v>
      </c>
      <c r="D188" s="145" t="s">
        <v>191</v>
      </c>
      <c r="E188" s="146" t="s">
        <v>303</v>
      </c>
      <c r="F188" s="147" t="s">
        <v>304</v>
      </c>
      <c r="G188" s="148" t="s">
        <v>212</v>
      </c>
      <c r="H188" s="149">
        <v>1.377</v>
      </c>
      <c r="I188" s="150"/>
      <c r="J188" s="151">
        <f>ROUND(I188*H188,2)</f>
        <v>0</v>
      </c>
      <c r="K188" s="147" t="s">
        <v>195</v>
      </c>
      <c r="L188" s="35"/>
      <c r="M188" s="152" t="s">
        <v>3</v>
      </c>
      <c r="N188" s="153" t="s">
        <v>47</v>
      </c>
      <c r="O188" s="55"/>
      <c r="P188" s="154">
        <f>O188*H188</f>
        <v>0</v>
      </c>
      <c r="Q188" s="154">
        <v>1.9967999999999999</v>
      </c>
      <c r="R188" s="154">
        <f>Q188*H188</f>
        <v>2.7495935999999999</v>
      </c>
      <c r="S188" s="154">
        <v>0</v>
      </c>
      <c r="T188" s="15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56" t="s">
        <v>196</v>
      </c>
      <c r="AT188" s="156" t="s">
        <v>191</v>
      </c>
      <c r="AU188" s="156" t="s">
        <v>85</v>
      </c>
      <c r="AY188" s="19" t="s">
        <v>189</v>
      </c>
      <c r="BE188" s="157">
        <f>IF(N188="základní",J188,0)</f>
        <v>0</v>
      </c>
      <c r="BF188" s="157">
        <f>IF(N188="snížená",J188,0)</f>
        <v>0</v>
      </c>
      <c r="BG188" s="157">
        <f>IF(N188="zákl. přenesená",J188,0)</f>
        <v>0</v>
      </c>
      <c r="BH188" s="157">
        <f>IF(N188="sníž. přenesená",J188,0)</f>
        <v>0</v>
      </c>
      <c r="BI188" s="157">
        <f>IF(N188="nulová",J188,0)</f>
        <v>0</v>
      </c>
      <c r="BJ188" s="19" t="s">
        <v>83</v>
      </c>
      <c r="BK188" s="157">
        <f>ROUND(I188*H188,2)</f>
        <v>0</v>
      </c>
      <c r="BL188" s="19" t="s">
        <v>196</v>
      </c>
      <c r="BM188" s="156" t="s">
        <v>305</v>
      </c>
    </row>
    <row r="189" spans="1:65" s="2" customFormat="1" ht="11.25">
      <c r="A189" s="34"/>
      <c r="B189" s="35"/>
      <c r="C189" s="34"/>
      <c r="D189" s="158" t="s">
        <v>198</v>
      </c>
      <c r="E189" s="34"/>
      <c r="F189" s="159" t="s">
        <v>306</v>
      </c>
      <c r="G189" s="34"/>
      <c r="H189" s="34"/>
      <c r="I189" s="160"/>
      <c r="J189" s="34"/>
      <c r="K189" s="34"/>
      <c r="L189" s="35"/>
      <c r="M189" s="161"/>
      <c r="N189" s="162"/>
      <c r="O189" s="55"/>
      <c r="P189" s="55"/>
      <c r="Q189" s="55"/>
      <c r="R189" s="55"/>
      <c r="S189" s="55"/>
      <c r="T189" s="56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9" t="s">
        <v>198</v>
      </c>
      <c r="AU189" s="19" t="s">
        <v>85</v>
      </c>
    </row>
    <row r="190" spans="1:65" s="13" customFormat="1" ht="11.25">
      <c r="B190" s="163"/>
      <c r="D190" s="164" t="s">
        <v>200</v>
      </c>
      <c r="E190" s="165" t="s">
        <v>3</v>
      </c>
      <c r="F190" s="166" t="s">
        <v>307</v>
      </c>
      <c r="H190" s="165" t="s">
        <v>3</v>
      </c>
      <c r="I190" s="167"/>
      <c r="L190" s="163"/>
      <c r="M190" s="168"/>
      <c r="N190" s="169"/>
      <c r="O190" s="169"/>
      <c r="P190" s="169"/>
      <c r="Q190" s="169"/>
      <c r="R190" s="169"/>
      <c r="S190" s="169"/>
      <c r="T190" s="170"/>
      <c r="AT190" s="165" t="s">
        <v>200</v>
      </c>
      <c r="AU190" s="165" t="s">
        <v>85</v>
      </c>
      <c r="AV190" s="13" t="s">
        <v>83</v>
      </c>
      <c r="AW190" s="13" t="s">
        <v>37</v>
      </c>
      <c r="AX190" s="13" t="s">
        <v>76</v>
      </c>
      <c r="AY190" s="165" t="s">
        <v>189</v>
      </c>
    </row>
    <row r="191" spans="1:65" s="13" customFormat="1" ht="11.25">
      <c r="B191" s="163"/>
      <c r="D191" s="164" t="s">
        <v>200</v>
      </c>
      <c r="E191" s="165" t="s">
        <v>3</v>
      </c>
      <c r="F191" s="166" t="s">
        <v>308</v>
      </c>
      <c r="H191" s="165" t="s">
        <v>3</v>
      </c>
      <c r="I191" s="167"/>
      <c r="L191" s="163"/>
      <c r="M191" s="168"/>
      <c r="N191" s="169"/>
      <c r="O191" s="169"/>
      <c r="P191" s="169"/>
      <c r="Q191" s="169"/>
      <c r="R191" s="169"/>
      <c r="S191" s="169"/>
      <c r="T191" s="170"/>
      <c r="AT191" s="165" t="s">
        <v>200</v>
      </c>
      <c r="AU191" s="165" t="s">
        <v>85</v>
      </c>
      <c r="AV191" s="13" t="s">
        <v>83</v>
      </c>
      <c r="AW191" s="13" t="s">
        <v>37</v>
      </c>
      <c r="AX191" s="13" t="s">
        <v>76</v>
      </c>
      <c r="AY191" s="165" t="s">
        <v>189</v>
      </c>
    </row>
    <row r="192" spans="1:65" s="14" customFormat="1" ht="11.25">
      <c r="B192" s="171"/>
      <c r="D192" s="164" t="s">
        <v>200</v>
      </c>
      <c r="E192" s="172" t="s">
        <v>3</v>
      </c>
      <c r="F192" s="173" t="s">
        <v>309</v>
      </c>
      <c r="H192" s="174">
        <v>1.377</v>
      </c>
      <c r="I192" s="175"/>
      <c r="L192" s="171"/>
      <c r="M192" s="176"/>
      <c r="N192" s="177"/>
      <c r="O192" s="177"/>
      <c r="P192" s="177"/>
      <c r="Q192" s="177"/>
      <c r="R192" s="177"/>
      <c r="S192" s="177"/>
      <c r="T192" s="178"/>
      <c r="AT192" s="172" t="s">
        <v>200</v>
      </c>
      <c r="AU192" s="172" t="s">
        <v>85</v>
      </c>
      <c r="AV192" s="14" t="s">
        <v>85</v>
      </c>
      <c r="AW192" s="14" t="s">
        <v>37</v>
      </c>
      <c r="AX192" s="14" t="s">
        <v>76</v>
      </c>
      <c r="AY192" s="172" t="s">
        <v>189</v>
      </c>
    </row>
    <row r="193" spans="1:65" s="15" customFormat="1" ht="11.25">
      <c r="B193" s="179"/>
      <c r="D193" s="164" t="s">
        <v>200</v>
      </c>
      <c r="E193" s="180" t="s">
        <v>3</v>
      </c>
      <c r="F193" s="181" t="s">
        <v>203</v>
      </c>
      <c r="H193" s="182">
        <v>1.377</v>
      </c>
      <c r="I193" s="183"/>
      <c r="L193" s="179"/>
      <c r="M193" s="184"/>
      <c r="N193" s="185"/>
      <c r="O193" s="185"/>
      <c r="P193" s="185"/>
      <c r="Q193" s="185"/>
      <c r="R193" s="185"/>
      <c r="S193" s="185"/>
      <c r="T193" s="186"/>
      <c r="AT193" s="180" t="s">
        <v>200</v>
      </c>
      <c r="AU193" s="180" t="s">
        <v>85</v>
      </c>
      <c r="AV193" s="15" t="s">
        <v>196</v>
      </c>
      <c r="AW193" s="15" t="s">
        <v>37</v>
      </c>
      <c r="AX193" s="15" t="s">
        <v>83</v>
      </c>
      <c r="AY193" s="180" t="s">
        <v>189</v>
      </c>
    </row>
    <row r="194" spans="1:65" s="12" customFormat="1" ht="22.9" customHeight="1">
      <c r="B194" s="131"/>
      <c r="D194" s="132" t="s">
        <v>75</v>
      </c>
      <c r="E194" s="142" t="s">
        <v>226</v>
      </c>
      <c r="F194" s="142" t="s">
        <v>310</v>
      </c>
      <c r="I194" s="134"/>
      <c r="J194" s="143">
        <f>BK194</f>
        <v>0</v>
      </c>
      <c r="L194" s="131"/>
      <c r="M194" s="136"/>
      <c r="N194" s="137"/>
      <c r="O194" s="137"/>
      <c r="P194" s="138">
        <f>SUM(P195:P254)</f>
        <v>0</v>
      </c>
      <c r="Q194" s="137"/>
      <c r="R194" s="138">
        <f>SUM(R195:R254)</f>
        <v>1110.6564759999999</v>
      </c>
      <c r="S194" s="137"/>
      <c r="T194" s="139">
        <f>SUM(T195:T254)</f>
        <v>0</v>
      </c>
      <c r="AR194" s="132" t="s">
        <v>83</v>
      </c>
      <c r="AT194" s="140" t="s">
        <v>75</v>
      </c>
      <c r="AU194" s="140" t="s">
        <v>83</v>
      </c>
      <c r="AY194" s="132" t="s">
        <v>189</v>
      </c>
      <c r="BK194" s="141">
        <f>SUM(BK195:BK254)</f>
        <v>0</v>
      </c>
    </row>
    <row r="195" spans="1:65" s="2" customFormat="1" ht="21.75" customHeight="1">
      <c r="A195" s="34"/>
      <c r="B195" s="144"/>
      <c r="C195" s="145" t="s">
        <v>311</v>
      </c>
      <c r="D195" s="145" t="s">
        <v>191</v>
      </c>
      <c r="E195" s="146" t="s">
        <v>312</v>
      </c>
      <c r="F195" s="147" t="s">
        <v>313</v>
      </c>
      <c r="G195" s="148" t="s">
        <v>221</v>
      </c>
      <c r="H195" s="149">
        <v>1363.88</v>
      </c>
      <c r="I195" s="150"/>
      <c r="J195" s="151">
        <f>ROUND(I195*H195,2)</f>
        <v>0</v>
      </c>
      <c r="K195" s="147" t="s">
        <v>195</v>
      </c>
      <c r="L195" s="35"/>
      <c r="M195" s="152" t="s">
        <v>3</v>
      </c>
      <c r="N195" s="153" t="s">
        <v>47</v>
      </c>
      <c r="O195" s="55"/>
      <c r="P195" s="154">
        <f>O195*H195</f>
        <v>0</v>
      </c>
      <c r="Q195" s="154">
        <v>0.115</v>
      </c>
      <c r="R195" s="154">
        <f>Q195*H195</f>
        <v>156.84620000000001</v>
      </c>
      <c r="S195" s="154">
        <v>0</v>
      </c>
      <c r="T195" s="155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56" t="s">
        <v>196</v>
      </c>
      <c r="AT195" s="156" t="s">
        <v>191</v>
      </c>
      <c r="AU195" s="156" t="s">
        <v>85</v>
      </c>
      <c r="AY195" s="19" t="s">
        <v>189</v>
      </c>
      <c r="BE195" s="157">
        <f>IF(N195="základní",J195,0)</f>
        <v>0</v>
      </c>
      <c r="BF195" s="157">
        <f>IF(N195="snížená",J195,0)</f>
        <v>0</v>
      </c>
      <c r="BG195" s="157">
        <f>IF(N195="zákl. přenesená",J195,0)</f>
        <v>0</v>
      </c>
      <c r="BH195" s="157">
        <f>IF(N195="sníž. přenesená",J195,0)</f>
        <v>0</v>
      </c>
      <c r="BI195" s="157">
        <f>IF(N195="nulová",J195,0)</f>
        <v>0</v>
      </c>
      <c r="BJ195" s="19" t="s">
        <v>83</v>
      </c>
      <c r="BK195" s="157">
        <f>ROUND(I195*H195,2)</f>
        <v>0</v>
      </c>
      <c r="BL195" s="19" t="s">
        <v>196</v>
      </c>
      <c r="BM195" s="156" t="s">
        <v>314</v>
      </c>
    </row>
    <row r="196" spans="1:65" s="2" customFormat="1" ht="11.25">
      <c r="A196" s="34"/>
      <c r="B196" s="35"/>
      <c r="C196" s="34"/>
      <c r="D196" s="158" t="s">
        <v>198</v>
      </c>
      <c r="E196" s="34"/>
      <c r="F196" s="159" t="s">
        <v>315</v>
      </c>
      <c r="G196" s="34"/>
      <c r="H196" s="34"/>
      <c r="I196" s="160"/>
      <c r="J196" s="34"/>
      <c r="K196" s="34"/>
      <c r="L196" s="35"/>
      <c r="M196" s="161"/>
      <c r="N196" s="162"/>
      <c r="O196" s="55"/>
      <c r="P196" s="55"/>
      <c r="Q196" s="55"/>
      <c r="R196" s="55"/>
      <c r="S196" s="55"/>
      <c r="T196" s="56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9" t="s">
        <v>198</v>
      </c>
      <c r="AU196" s="19" t="s">
        <v>85</v>
      </c>
    </row>
    <row r="197" spans="1:65" s="13" customFormat="1" ht="11.25">
      <c r="B197" s="163"/>
      <c r="D197" s="164" t="s">
        <v>200</v>
      </c>
      <c r="E197" s="165" t="s">
        <v>3</v>
      </c>
      <c r="F197" s="166" t="s">
        <v>316</v>
      </c>
      <c r="H197" s="165" t="s">
        <v>3</v>
      </c>
      <c r="I197" s="167"/>
      <c r="L197" s="163"/>
      <c r="M197" s="168"/>
      <c r="N197" s="169"/>
      <c r="O197" s="169"/>
      <c r="P197" s="169"/>
      <c r="Q197" s="169"/>
      <c r="R197" s="169"/>
      <c r="S197" s="169"/>
      <c r="T197" s="170"/>
      <c r="AT197" s="165" t="s">
        <v>200</v>
      </c>
      <c r="AU197" s="165" t="s">
        <v>85</v>
      </c>
      <c r="AV197" s="13" t="s">
        <v>83</v>
      </c>
      <c r="AW197" s="13" t="s">
        <v>37</v>
      </c>
      <c r="AX197" s="13" t="s">
        <v>76</v>
      </c>
      <c r="AY197" s="165" t="s">
        <v>189</v>
      </c>
    </row>
    <row r="198" spans="1:65" s="13" customFormat="1" ht="11.25">
      <c r="B198" s="163"/>
      <c r="D198" s="164" t="s">
        <v>200</v>
      </c>
      <c r="E198" s="165" t="s">
        <v>3</v>
      </c>
      <c r="F198" s="166" t="s">
        <v>272</v>
      </c>
      <c r="H198" s="165" t="s">
        <v>3</v>
      </c>
      <c r="I198" s="167"/>
      <c r="L198" s="163"/>
      <c r="M198" s="168"/>
      <c r="N198" s="169"/>
      <c r="O198" s="169"/>
      <c r="P198" s="169"/>
      <c r="Q198" s="169"/>
      <c r="R198" s="169"/>
      <c r="S198" s="169"/>
      <c r="T198" s="170"/>
      <c r="AT198" s="165" t="s">
        <v>200</v>
      </c>
      <c r="AU198" s="165" t="s">
        <v>85</v>
      </c>
      <c r="AV198" s="13" t="s">
        <v>83</v>
      </c>
      <c r="AW198" s="13" t="s">
        <v>37</v>
      </c>
      <c r="AX198" s="13" t="s">
        <v>76</v>
      </c>
      <c r="AY198" s="165" t="s">
        <v>189</v>
      </c>
    </row>
    <row r="199" spans="1:65" s="14" customFormat="1" ht="11.25">
      <c r="B199" s="171"/>
      <c r="D199" s="164" t="s">
        <v>200</v>
      </c>
      <c r="E199" s="172" t="s">
        <v>3</v>
      </c>
      <c r="F199" s="173" t="s">
        <v>273</v>
      </c>
      <c r="H199" s="174">
        <v>1363.88</v>
      </c>
      <c r="I199" s="175"/>
      <c r="L199" s="171"/>
      <c r="M199" s="176"/>
      <c r="N199" s="177"/>
      <c r="O199" s="177"/>
      <c r="P199" s="177"/>
      <c r="Q199" s="177"/>
      <c r="R199" s="177"/>
      <c r="S199" s="177"/>
      <c r="T199" s="178"/>
      <c r="AT199" s="172" t="s">
        <v>200</v>
      </c>
      <c r="AU199" s="172" t="s">
        <v>85</v>
      </c>
      <c r="AV199" s="14" t="s">
        <v>85</v>
      </c>
      <c r="AW199" s="14" t="s">
        <v>37</v>
      </c>
      <c r="AX199" s="14" t="s">
        <v>76</v>
      </c>
      <c r="AY199" s="172" t="s">
        <v>189</v>
      </c>
    </row>
    <row r="200" spans="1:65" s="15" customFormat="1" ht="11.25">
      <c r="B200" s="179"/>
      <c r="D200" s="164" t="s">
        <v>200</v>
      </c>
      <c r="E200" s="180" t="s">
        <v>3</v>
      </c>
      <c r="F200" s="181" t="s">
        <v>203</v>
      </c>
      <c r="H200" s="182">
        <v>1363.88</v>
      </c>
      <c r="I200" s="183"/>
      <c r="L200" s="179"/>
      <c r="M200" s="184"/>
      <c r="N200" s="185"/>
      <c r="O200" s="185"/>
      <c r="P200" s="185"/>
      <c r="Q200" s="185"/>
      <c r="R200" s="185"/>
      <c r="S200" s="185"/>
      <c r="T200" s="186"/>
      <c r="AT200" s="180" t="s">
        <v>200</v>
      </c>
      <c r="AU200" s="180" t="s">
        <v>85</v>
      </c>
      <c r="AV200" s="15" t="s">
        <v>196</v>
      </c>
      <c r="AW200" s="15" t="s">
        <v>37</v>
      </c>
      <c r="AX200" s="15" t="s">
        <v>83</v>
      </c>
      <c r="AY200" s="180" t="s">
        <v>189</v>
      </c>
    </row>
    <row r="201" spans="1:65" s="2" customFormat="1" ht="16.5" customHeight="1">
      <c r="A201" s="34"/>
      <c r="B201" s="144"/>
      <c r="C201" s="145" t="s">
        <v>317</v>
      </c>
      <c r="D201" s="145" t="s">
        <v>191</v>
      </c>
      <c r="E201" s="146" t="s">
        <v>318</v>
      </c>
      <c r="F201" s="147" t="s">
        <v>319</v>
      </c>
      <c r="G201" s="148" t="s">
        <v>221</v>
      </c>
      <c r="H201" s="149">
        <v>1149.556</v>
      </c>
      <c r="I201" s="150"/>
      <c r="J201" s="151">
        <f>ROUND(I201*H201,2)</f>
        <v>0</v>
      </c>
      <c r="K201" s="147" t="s">
        <v>195</v>
      </c>
      <c r="L201" s="35"/>
      <c r="M201" s="152" t="s">
        <v>3</v>
      </c>
      <c r="N201" s="153" t="s">
        <v>47</v>
      </c>
      <c r="O201" s="55"/>
      <c r="P201" s="154">
        <f>O201*H201</f>
        <v>0</v>
      </c>
      <c r="Q201" s="154">
        <v>0.39100000000000001</v>
      </c>
      <c r="R201" s="154">
        <f>Q201*H201</f>
        <v>449.47639600000002</v>
      </c>
      <c r="S201" s="154">
        <v>0</v>
      </c>
      <c r="T201" s="155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56" t="s">
        <v>196</v>
      </c>
      <c r="AT201" s="156" t="s">
        <v>191</v>
      </c>
      <c r="AU201" s="156" t="s">
        <v>85</v>
      </c>
      <c r="AY201" s="19" t="s">
        <v>189</v>
      </c>
      <c r="BE201" s="157">
        <f>IF(N201="základní",J201,0)</f>
        <v>0</v>
      </c>
      <c r="BF201" s="157">
        <f>IF(N201="snížená",J201,0)</f>
        <v>0</v>
      </c>
      <c r="BG201" s="157">
        <f>IF(N201="zákl. přenesená",J201,0)</f>
        <v>0</v>
      </c>
      <c r="BH201" s="157">
        <f>IF(N201="sníž. přenesená",J201,0)</f>
        <v>0</v>
      </c>
      <c r="BI201" s="157">
        <f>IF(N201="nulová",J201,0)</f>
        <v>0</v>
      </c>
      <c r="BJ201" s="19" t="s">
        <v>83</v>
      </c>
      <c r="BK201" s="157">
        <f>ROUND(I201*H201,2)</f>
        <v>0</v>
      </c>
      <c r="BL201" s="19" t="s">
        <v>196</v>
      </c>
      <c r="BM201" s="156" t="s">
        <v>320</v>
      </c>
    </row>
    <row r="202" spans="1:65" s="2" customFormat="1" ht="11.25">
      <c r="A202" s="34"/>
      <c r="B202" s="35"/>
      <c r="C202" s="34"/>
      <c r="D202" s="158" t="s">
        <v>198</v>
      </c>
      <c r="E202" s="34"/>
      <c r="F202" s="159" t="s">
        <v>321</v>
      </c>
      <c r="G202" s="34"/>
      <c r="H202" s="34"/>
      <c r="I202" s="160"/>
      <c r="J202" s="34"/>
      <c r="K202" s="34"/>
      <c r="L202" s="35"/>
      <c r="M202" s="161"/>
      <c r="N202" s="162"/>
      <c r="O202" s="55"/>
      <c r="P202" s="55"/>
      <c r="Q202" s="55"/>
      <c r="R202" s="55"/>
      <c r="S202" s="55"/>
      <c r="T202" s="56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9" t="s">
        <v>198</v>
      </c>
      <c r="AU202" s="19" t="s">
        <v>85</v>
      </c>
    </row>
    <row r="203" spans="1:65" s="13" customFormat="1" ht="11.25">
      <c r="B203" s="163"/>
      <c r="D203" s="164" t="s">
        <v>200</v>
      </c>
      <c r="E203" s="165" t="s">
        <v>3</v>
      </c>
      <c r="F203" s="166" t="s">
        <v>322</v>
      </c>
      <c r="H203" s="165" t="s">
        <v>3</v>
      </c>
      <c r="I203" s="167"/>
      <c r="L203" s="163"/>
      <c r="M203" s="168"/>
      <c r="N203" s="169"/>
      <c r="O203" s="169"/>
      <c r="P203" s="169"/>
      <c r="Q203" s="169"/>
      <c r="R203" s="169"/>
      <c r="S203" s="169"/>
      <c r="T203" s="170"/>
      <c r="AT203" s="165" t="s">
        <v>200</v>
      </c>
      <c r="AU203" s="165" t="s">
        <v>85</v>
      </c>
      <c r="AV203" s="13" t="s">
        <v>83</v>
      </c>
      <c r="AW203" s="13" t="s">
        <v>37</v>
      </c>
      <c r="AX203" s="13" t="s">
        <v>76</v>
      </c>
      <c r="AY203" s="165" t="s">
        <v>189</v>
      </c>
    </row>
    <row r="204" spans="1:65" s="13" customFormat="1" ht="11.25">
      <c r="B204" s="163"/>
      <c r="D204" s="164" t="s">
        <v>200</v>
      </c>
      <c r="E204" s="165" t="s">
        <v>3</v>
      </c>
      <c r="F204" s="166" t="s">
        <v>323</v>
      </c>
      <c r="H204" s="165" t="s">
        <v>3</v>
      </c>
      <c r="I204" s="167"/>
      <c r="L204" s="163"/>
      <c r="M204" s="168"/>
      <c r="N204" s="169"/>
      <c r="O204" s="169"/>
      <c r="P204" s="169"/>
      <c r="Q204" s="169"/>
      <c r="R204" s="169"/>
      <c r="S204" s="169"/>
      <c r="T204" s="170"/>
      <c r="AT204" s="165" t="s">
        <v>200</v>
      </c>
      <c r="AU204" s="165" t="s">
        <v>85</v>
      </c>
      <c r="AV204" s="13" t="s">
        <v>83</v>
      </c>
      <c r="AW204" s="13" t="s">
        <v>37</v>
      </c>
      <c r="AX204" s="13" t="s">
        <v>76</v>
      </c>
      <c r="AY204" s="165" t="s">
        <v>189</v>
      </c>
    </row>
    <row r="205" spans="1:65" s="14" customFormat="1" ht="11.25">
      <c r="B205" s="171"/>
      <c r="D205" s="164" t="s">
        <v>200</v>
      </c>
      <c r="E205" s="172" t="s">
        <v>3</v>
      </c>
      <c r="F205" s="173" t="s">
        <v>324</v>
      </c>
      <c r="H205" s="174">
        <v>1149.556</v>
      </c>
      <c r="I205" s="175"/>
      <c r="L205" s="171"/>
      <c r="M205" s="176"/>
      <c r="N205" s="177"/>
      <c r="O205" s="177"/>
      <c r="P205" s="177"/>
      <c r="Q205" s="177"/>
      <c r="R205" s="177"/>
      <c r="S205" s="177"/>
      <c r="T205" s="178"/>
      <c r="AT205" s="172" t="s">
        <v>200</v>
      </c>
      <c r="AU205" s="172" t="s">
        <v>85</v>
      </c>
      <c r="AV205" s="14" t="s">
        <v>85</v>
      </c>
      <c r="AW205" s="14" t="s">
        <v>37</v>
      </c>
      <c r="AX205" s="14" t="s">
        <v>76</v>
      </c>
      <c r="AY205" s="172" t="s">
        <v>189</v>
      </c>
    </row>
    <row r="206" spans="1:65" s="15" customFormat="1" ht="11.25">
      <c r="B206" s="179"/>
      <c r="D206" s="164" t="s">
        <v>200</v>
      </c>
      <c r="E206" s="180" t="s">
        <v>3</v>
      </c>
      <c r="F206" s="181" t="s">
        <v>203</v>
      </c>
      <c r="H206" s="182">
        <v>1149.556</v>
      </c>
      <c r="I206" s="183"/>
      <c r="L206" s="179"/>
      <c r="M206" s="184"/>
      <c r="N206" s="185"/>
      <c r="O206" s="185"/>
      <c r="P206" s="185"/>
      <c r="Q206" s="185"/>
      <c r="R206" s="185"/>
      <c r="S206" s="185"/>
      <c r="T206" s="186"/>
      <c r="AT206" s="180" t="s">
        <v>200</v>
      </c>
      <c r="AU206" s="180" t="s">
        <v>85</v>
      </c>
      <c r="AV206" s="15" t="s">
        <v>196</v>
      </c>
      <c r="AW206" s="15" t="s">
        <v>37</v>
      </c>
      <c r="AX206" s="15" t="s">
        <v>83</v>
      </c>
      <c r="AY206" s="180" t="s">
        <v>189</v>
      </c>
    </row>
    <row r="207" spans="1:65" s="2" customFormat="1" ht="16.5" customHeight="1">
      <c r="A207" s="34"/>
      <c r="B207" s="144"/>
      <c r="C207" s="145" t="s">
        <v>325</v>
      </c>
      <c r="D207" s="145" t="s">
        <v>191</v>
      </c>
      <c r="E207" s="146" t="s">
        <v>326</v>
      </c>
      <c r="F207" s="147" t="s">
        <v>327</v>
      </c>
      <c r="G207" s="148" t="s">
        <v>221</v>
      </c>
      <c r="H207" s="149">
        <v>1061.8779999999999</v>
      </c>
      <c r="I207" s="150"/>
      <c r="J207" s="151">
        <f>ROUND(I207*H207,2)</f>
        <v>0</v>
      </c>
      <c r="K207" s="147" t="s">
        <v>195</v>
      </c>
      <c r="L207" s="35"/>
      <c r="M207" s="152" t="s">
        <v>3</v>
      </c>
      <c r="N207" s="153" t="s">
        <v>47</v>
      </c>
      <c r="O207" s="55"/>
      <c r="P207" s="154">
        <f>O207*H207</f>
        <v>0</v>
      </c>
      <c r="Q207" s="154">
        <v>0.46</v>
      </c>
      <c r="R207" s="154">
        <f>Q207*H207</f>
        <v>488.46387999999996</v>
      </c>
      <c r="S207" s="154">
        <v>0</v>
      </c>
      <c r="T207" s="155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56" t="s">
        <v>196</v>
      </c>
      <c r="AT207" s="156" t="s">
        <v>191</v>
      </c>
      <c r="AU207" s="156" t="s">
        <v>85</v>
      </c>
      <c r="AY207" s="19" t="s">
        <v>189</v>
      </c>
      <c r="BE207" s="157">
        <f>IF(N207="základní",J207,0)</f>
        <v>0</v>
      </c>
      <c r="BF207" s="157">
        <f>IF(N207="snížená",J207,0)</f>
        <v>0</v>
      </c>
      <c r="BG207" s="157">
        <f>IF(N207="zákl. přenesená",J207,0)</f>
        <v>0</v>
      </c>
      <c r="BH207" s="157">
        <f>IF(N207="sníž. přenesená",J207,0)</f>
        <v>0</v>
      </c>
      <c r="BI207" s="157">
        <f>IF(N207="nulová",J207,0)</f>
        <v>0</v>
      </c>
      <c r="BJ207" s="19" t="s">
        <v>83</v>
      </c>
      <c r="BK207" s="157">
        <f>ROUND(I207*H207,2)</f>
        <v>0</v>
      </c>
      <c r="BL207" s="19" t="s">
        <v>196</v>
      </c>
      <c r="BM207" s="156" t="s">
        <v>328</v>
      </c>
    </row>
    <row r="208" spans="1:65" s="2" customFormat="1" ht="11.25">
      <c r="A208" s="34"/>
      <c r="B208" s="35"/>
      <c r="C208" s="34"/>
      <c r="D208" s="158" t="s">
        <v>198</v>
      </c>
      <c r="E208" s="34"/>
      <c r="F208" s="159" t="s">
        <v>329</v>
      </c>
      <c r="G208" s="34"/>
      <c r="H208" s="34"/>
      <c r="I208" s="160"/>
      <c r="J208" s="34"/>
      <c r="K208" s="34"/>
      <c r="L208" s="35"/>
      <c r="M208" s="161"/>
      <c r="N208" s="162"/>
      <c r="O208" s="55"/>
      <c r="P208" s="55"/>
      <c r="Q208" s="55"/>
      <c r="R208" s="55"/>
      <c r="S208" s="55"/>
      <c r="T208" s="56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9" t="s">
        <v>198</v>
      </c>
      <c r="AU208" s="19" t="s">
        <v>85</v>
      </c>
    </row>
    <row r="209" spans="1:65" s="13" customFormat="1" ht="11.25">
      <c r="B209" s="163"/>
      <c r="D209" s="164" t="s">
        <v>200</v>
      </c>
      <c r="E209" s="165" t="s">
        <v>3</v>
      </c>
      <c r="F209" s="166" t="s">
        <v>330</v>
      </c>
      <c r="H209" s="165" t="s">
        <v>3</v>
      </c>
      <c r="I209" s="167"/>
      <c r="L209" s="163"/>
      <c r="M209" s="168"/>
      <c r="N209" s="169"/>
      <c r="O209" s="169"/>
      <c r="P209" s="169"/>
      <c r="Q209" s="169"/>
      <c r="R209" s="169"/>
      <c r="S209" s="169"/>
      <c r="T209" s="170"/>
      <c r="AT209" s="165" t="s">
        <v>200</v>
      </c>
      <c r="AU209" s="165" t="s">
        <v>85</v>
      </c>
      <c r="AV209" s="13" t="s">
        <v>83</v>
      </c>
      <c r="AW209" s="13" t="s">
        <v>37</v>
      </c>
      <c r="AX209" s="13" t="s">
        <v>76</v>
      </c>
      <c r="AY209" s="165" t="s">
        <v>189</v>
      </c>
    </row>
    <row r="210" spans="1:65" s="13" customFormat="1" ht="11.25">
      <c r="B210" s="163"/>
      <c r="D210" s="164" t="s">
        <v>200</v>
      </c>
      <c r="E210" s="165" t="s">
        <v>3</v>
      </c>
      <c r="F210" s="166" t="s">
        <v>323</v>
      </c>
      <c r="H210" s="165" t="s">
        <v>3</v>
      </c>
      <c r="I210" s="167"/>
      <c r="L210" s="163"/>
      <c r="M210" s="168"/>
      <c r="N210" s="169"/>
      <c r="O210" s="169"/>
      <c r="P210" s="169"/>
      <c r="Q210" s="169"/>
      <c r="R210" s="169"/>
      <c r="S210" s="169"/>
      <c r="T210" s="170"/>
      <c r="AT210" s="165" t="s">
        <v>200</v>
      </c>
      <c r="AU210" s="165" t="s">
        <v>85</v>
      </c>
      <c r="AV210" s="13" t="s">
        <v>83</v>
      </c>
      <c r="AW210" s="13" t="s">
        <v>37</v>
      </c>
      <c r="AX210" s="13" t="s">
        <v>76</v>
      </c>
      <c r="AY210" s="165" t="s">
        <v>189</v>
      </c>
    </row>
    <row r="211" spans="1:65" s="14" customFormat="1" ht="11.25">
      <c r="B211" s="171"/>
      <c r="D211" s="164" t="s">
        <v>200</v>
      </c>
      <c r="E211" s="172" t="s">
        <v>3</v>
      </c>
      <c r="F211" s="173" t="s">
        <v>331</v>
      </c>
      <c r="H211" s="174">
        <v>1061.8779999999999</v>
      </c>
      <c r="I211" s="175"/>
      <c r="L211" s="171"/>
      <c r="M211" s="176"/>
      <c r="N211" s="177"/>
      <c r="O211" s="177"/>
      <c r="P211" s="177"/>
      <c r="Q211" s="177"/>
      <c r="R211" s="177"/>
      <c r="S211" s="177"/>
      <c r="T211" s="178"/>
      <c r="AT211" s="172" t="s">
        <v>200</v>
      </c>
      <c r="AU211" s="172" t="s">
        <v>85</v>
      </c>
      <c r="AV211" s="14" t="s">
        <v>85</v>
      </c>
      <c r="AW211" s="14" t="s">
        <v>37</v>
      </c>
      <c r="AX211" s="14" t="s">
        <v>76</v>
      </c>
      <c r="AY211" s="172" t="s">
        <v>189</v>
      </c>
    </row>
    <row r="212" spans="1:65" s="15" customFormat="1" ht="11.25">
      <c r="B212" s="179"/>
      <c r="D212" s="164" t="s">
        <v>200</v>
      </c>
      <c r="E212" s="180" t="s">
        <v>3</v>
      </c>
      <c r="F212" s="181" t="s">
        <v>203</v>
      </c>
      <c r="H212" s="182">
        <v>1061.8779999999999</v>
      </c>
      <c r="I212" s="183"/>
      <c r="L212" s="179"/>
      <c r="M212" s="184"/>
      <c r="N212" s="185"/>
      <c r="O212" s="185"/>
      <c r="P212" s="185"/>
      <c r="Q212" s="185"/>
      <c r="R212" s="185"/>
      <c r="S212" s="185"/>
      <c r="T212" s="186"/>
      <c r="AT212" s="180" t="s">
        <v>200</v>
      </c>
      <c r="AU212" s="180" t="s">
        <v>85</v>
      </c>
      <c r="AV212" s="15" t="s">
        <v>196</v>
      </c>
      <c r="AW212" s="15" t="s">
        <v>37</v>
      </c>
      <c r="AX212" s="15" t="s">
        <v>83</v>
      </c>
      <c r="AY212" s="180" t="s">
        <v>189</v>
      </c>
    </row>
    <row r="213" spans="1:65" s="2" customFormat="1" ht="24.2" customHeight="1">
      <c r="A213" s="34"/>
      <c r="B213" s="144"/>
      <c r="C213" s="145" t="s">
        <v>332</v>
      </c>
      <c r="D213" s="145" t="s">
        <v>191</v>
      </c>
      <c r="E213" s="146" t="s">
        <v>333</v>
      </c>
      <c r="F213" s="147" t="s">
        <v>334</v>
      </c>
      <c r="G213" s="148" t="s">
        <v>221</v>
      </c>
      <c r="H213" s="149">
        <v>974.2</v>
      </c>
      <c r="I213" s="150"/>
      <c r="J213" s="151">
        <f>ROUND(I213*H213,2)</f>
        <v>0</v>
      </c>
      <c r="K213" s="147" t="s">
        <v>195</v>
      </c>
      <c r="L213" s="35"/>
      <c r="M213" s="152" t="s">
        <v>3</v>
      </c>
      <c r="N213" s="153" t="s">
        <v>47</v>
      </c>
      <c r="O213" s="55"/>
      <c r="P213" s="154">
        <f>O213*H213</f>
        <v>0</v>
      </c>
      <c r="Q213" s="154">
        <v>0</v>
      </c>
      <c r="R213" s="154">
        <f>Q213*H213</f>
        <v>0</v>
      </c>
      <c r="S213" s="154">
        <v>0</v>
      </c>
      <c r="T213" s="155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56" t="s">
        <v>196</v>
      </c>
      <c r="AT213" s="156" t="s">
        <v>191</v>
      </c>
      <c r="AU213" s="156" t="s">
        <v>85</v>
      </c>
      <c r="AY213" s="19" t="s">
        <v>189</v>
      </c>
      <c r="BE213" s="157">
        <f>IF(N213="základní",J213,0)</f>
        <v>0</v>
      </c>
      <c r="BF213" s="157">
        <f>IF(N213="snížená",J213,0)</f>
        <v>0</v>
      </c>
      <c r="BG213" s="157">
        <f>IF(N213="zákl. přenesená",J213,0)</f>
        <v>0</v>
      </c>
      <c r="BH213" s="157">
        <f>IF(N213="sníž. přenesená",J213,0)</f>
        <v>0</v>
      </c>
      <c r="BI213" s="157">
        <f>IF(N213="nulová",J213,0)</f>
        <v>0</v>
      </c>
      <c r="BJ213" s="19" t="s">
        <v>83</v>
      </c>
      <c r="BK213" s="157">
        <f>ROUND(I213*H213,2)</f>
        <v>0</v>
      </c>
      <c r="BL213" s="19" t="s">
        <v>196</v>
      </c>
      <c r="BM213" s="156" t="s">
        <v>335</v>
      </c>
    </row>
    <row r="214" spans="1:65" s="2" customFormat="1" ht="11.25">
      <c r="A214" s="34"/>
      <c r="B214" s="35"/>
      <c r="C214" s="34"/>
      <c r="D214" s="158" t="s">
        <v>198</v>
      </c>
      <c r="E214" s="34"/>
      <c r="F214" s="159" t="s">
        <v>336</v>
      </c>
      <c r="G214" s="34"/>
      <c r="H214" s="34"/>
      <c r="I214" s="160"/>
      <c r="J214" s="34"/>
      <c r="K214" s="34"/>
      <c r="L214" s="35"/>
      <c r="M214" s="161"/>
      <c r="N214" s="162"/>
      <c r="O214" s="55"/>
      <c r="P214" s="55"/>
      <c r="Q214" s="55"/>
      <c r="R214" s="55"/>
      <c r="S214" s="55"/>
      <c r="T214" s="56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9" t="s">
        <v>198</v>
      </c>
      <c r="AU214" s="19" t="s">
        <v>85</v>
      </c>
    </row>
    <row r="215" spans="1:65" s="13" customFormat="1" ht="11.25">
      <c r="B215" s="163"/>
      <c r="D215" s="164" t="s">
        <v>200</v>
      </c>
      <c r="E215" s="165" t="s">
        <v>3</v>
      </c>
      <c r="F215" s="166" t="s">
        <v>337</v>
      </c>
      <c r="H215" s="165" t="s">
        <v>3</v>
      </c>
      <c r="I215" s="167"/>
      <c r="L215" s="163"/>
      <c r="M215" s="168"/>
      <c r="N215" s="169"/>
      <c r="O215" s="169"/>
      <c r="P215" s="169"/>
      <c r="Q215" s="169"/>
      <c r="R215" s="169"/>
      <c r="S215" s="169"/>
      <c r="T215" s="170"/>
      <c r="AT215" s="165" t="s">
        <v>200</v>
      </c>
      <c r="AU215" s="165" t="s">
        <v>85</v>
      </c>
      <c r="AV215" s="13" t="s">
        <v>83</v>
      </c>
      <c r="AW215" s="13" t="s">
        <v>37</v>
      </c>
      <c r="AX215" s="13" t="s">
        <v>76</v>
      </c>
      <c r="AY215" s="165" t="s">
        <v>189</v>
      </c>
    </row>
    <row r="216" spans="1:65" s="13" customFormat="1" ht="11.25">
      <c r="B216" s="163"/>
      <c r="D216" s="164" t="s">
        <v>200</v>
      </c>
      <c r="E216" s="165" t="s">
        <v>3</v>
      </c>
      <c r="F216" s="166" t="s">
        <v>323</v>
      </c>
      <c r="H216" s="165" t="s">
        <v>3</v>
      </c>
      <c r="I216" s="167"/>
      <c r="L216" s="163"/>
      <c r="M216" s="168"/>
      <c r="N216" s="169"/>
      <c r="O216" s="169"/>
      <c r="P216" s="169"/>
      <c r="Q216" s="169"/>
      <c r="R216" s="169"/>
      <c r="S216" s="169"/>
      <c r="T216" s="170"/>
      <c r="AT216" s="165" t="s">
        <v>200</v>
      </c>
      <c r="AU216" s="165" t="s">
        <v>85</v>
      </c>
      <c r="AV216" s="13" t="s">
        <v>83</v>
      </c>
      <c r="AW216" s="13" t="s">
        <v>37</v>
      </c>
      <c r="AX216" s="13" t="s">
        <v>76</v>
      </c>
      <c r="AY216" s="165" t="s">
        <v>189</v>
      </c>
    </row>
    <row r="217" spans="1:65" s="14" customFormat="1" ht="11.25">
      <c r="B217" s="171"/>
      <c r="D217" s="164" t="s">
        <v>200</v>
      </c>
      <c r="E217" s="172" t="s">
        <v>3</v>
      </c>
      <c r="F217" s="173" t="s">
        <v>338</v>
      </c>
      <c r="H217" s="174">
        <v>974.2</v>
      </c>
      <c r="I217" s="175"/>
      <c r="L217" s="171"/>
      <c r="M217" s="176"/>
      <c r="N217" s="177"/>
      <c r="O217" s="177"/>
      <c r="P217" s="177"/>
      <c r="Q217" s="177"/>
      <c r="R217" s="177"/>
      <c r="S217" s="177"/>
      <c r="T217" s="178"/>
      <c r="AT217" s="172" t="s">
        <v>200</v>
      </c>
      <c r="AU217" s="172" t="s">
        <v>85</v>
      </c>
      <c r="AV217" s="14" t="s">
        <v>85</v>
      </c>
      <c r="AW217" s="14" t="s">
        <v>37</v>
      </c>
      <c r="AX217" s="14" t="s">
        <v>76</v>
      </c>
      <c r="AY217" s="172" t="s">
        <v>189</v>
      </c>
    </row>
    <row r="218" spans="1:65" s="15" customFormat="1" ht="11.25">
      <c r="B218" s="179"/>
      <c r="D218" s="164" t="s">
        <v>200</v>
      </c>
      <c r="E218" s="180" t="s">
        <v>3</v>
      </c>
      <c r="F218" s="181" t="s">
        <v>203</v>
      </c>
      <c r="H218" s="182">
        <v>974.2</v>
      </c>
      <c r="I218" s="183"/>
      <c r="L218" s="179"/>
      <c r="M218" s="184"/>
      <c r="N218" s="185"/>
      <c r="O218" s="185"/>
      <c r="P218" s="185"/>
      <c r="Q218" s="185"/>
      <c r="R218" s="185"/>
      <c r="S218" s="185"/>
      <c r="T218" s="186"/>
      <c r="AT218" s="180" t="s">
        <v>200</v>
      </c>
      <c r="AU218" s="180" t="s">
        <v>85</v>
      </c>
      <c r="AV218" s="15" t="s">
        <v>196</v>
      </c>
      <c r="AW218" s="15" t="s">
        <v>37</v>
      </c>
      <c r="AX218" s="15" t="s">
        <v>83</v>
      </c>
      <c r="AY218" s="180" t="s">
        <v>189</v>
      </c>
    </row>
    <row r="219" spans="1:65" s="2" customFormat="1" ht="21.75" customHeight="1">
      <c r="A219" s="34"/>
      <c r="B219" s="144"/>
      <c r="C219" s="145" t="s">
        <v>339</v>
      </c>
      <c r="D219" s="145" t="s">
        <v>191</v>
      </c>
      <c r="E219" s="146" t="s">
        <v>340</v>
      </c>
      <c r="F219" s="147" t="s">
        <v>341</v>
      </c>
      <c r="G219" s="148" t="s">
        <v>221</v>
      </c>
      <c r="H219" s="149">
        <v>69</v>
      </c>
      <c r="I219" s="150"/>
      <c r="J219" s="151">
        <f>ROUND(I219*H219,2)</f>
        <v>0</v>
      </c>
      <c r="K219" s="147" t="s">
        <v>195</v>
      </c>
      <c r="L219" s="35"/>
      <c r="M219" s="152" t="s">
        <v>3</v>
      </c>
      <c r="N219" s="153" t="s">
        <v>47</v>
      </c>
      <c r="O219" s="55"/>
      <c r="P219" s="154">
        <f>O219*H219</f>
        <v>0</v>
      </c>
      <c r="Q219" s="154">
        <v>0.23</v>
      </c>
      <c r="R219" s="154">
        <f>Q219*H219</f>
        <v>15.870000000000001</v>
      </c>
      <c r="S219" s="154">
        <v>0</v>
      </c>
      <c r="T219" s="155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56" t="s">
        <v>196</v>
      </c>
      <c r="AT219" s="156" t="s">
        <v>191</v>
      </c>
      <c r="AU219" s="156" t="s">
        <v>85</v>
      </c>
      <c r="AY219" s="19" t="s">
        <v>189</v>
      </c>
      <c r="BE219" s="157">
        <f>IF(N219="základní",J219,0)</f>
        <v>0</v>
      </c>
      <c r="BF219" s="157">
        <f>IF(N219="snížená",J219,0)</f>
        <v>0</v>
      </c>
      <c r="BG219" s="157">
        <f>IF(N219="zákl. přenesená",J219,0)</f>
        <v>0</v>
      </c>
      <c r="BH219" s="157">
        <f>IF(N219="sníž. přenesená",J219,0)</f>
        <v>0</v>
      </c>
      <c r="BI219" s="157">
        <f>IF(N219="nulová",J219,0)</f>
        <v>0</v>
      </c>
      <c r="BJ219" s="19" t="s">
        <v>83</v>
      </c>
      <c r="BK219" s="157">
        <f>ROUND(I219*H219,2)</f>
        <v>0</v>
      </c>
      <c r="BL219" s="19" t="s">
        <v>196</v>
      </c>
      <c r="BM219" s="156" t="s">
        <v>342</v>
      </c>
    </row>
    <row r="220" spans="1:65" s="2" customFormat="1" ht="11.25">
      <c r="A220" s="34"/>
      <c r="B220" s="35"/>
      <c r="C220" s="34"/>
      <c r="D220" s="158" t="s">
        <v>198</v>
      </c>
      <c r="E220" s="34"/>
      <c r="F220" s="159" t="s">
        <v>343</v>
      </c>
      <c r="G220" s="34"/>
      <c r="H220" s="34"/>
      <c r="I220" s="160"/>
      <c r="J220" s="34"/>
      <c r="K220" s="34"/>
      <c r="L220" s="35"/>
      <c r="M220" s="161"/>
      <c r="N220" s="162"/>
      <c r="O220" s="55"/>
      <c r="P220" s="55"/>
      <c r="Q220" s="55"/>
      <c r="R220" s="55"/>
      <c r="S220" s="55"/>
      <c r="T220" s="56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9" t="s">
        <v>198</v>
      </c>
      <c r="AU220" s="19" t="s">
        <v>85</v>
      </c>
    </row>
    <row r="221" spans="1:65" s="13" customFormat="1" ht="11.25">
      <c r="B221" s="163"/>
      <c r="D221" s="164" t="s">
        <v>200</v>
      </c>
      <c r="E221" s="165" t="s">
        <v>3</v>
      </c>
      <c r="F221" s="166" t="s">
        <v>344</v>
      </c>
      <c r="H221" s="165" t="s">
        <v>3</v>
      </c>
      <c r="I221" s="167"/>
      <c r="L221" s="163"/>
      <c r="M221" s="168"/>
      <c r="N221" s="169"/>
      <c r="O221" s="169"/>
      <c r="P221" s="169"/>
      <c r="Q221" s="169"/>
      <c r="R221" s="169"/>
      <c r="S221" s="169"/>
      <c r="T221" s="170"/>
      <c r="AT221" s="165" t="s">
        <v>200</v>
      </c>
      <c r="AU221" s="165" t="s">
        <v>85</v>
      </c>
      <c r="AV221" s="13" t="s">
        <v>83</v>
      </c>
      <c r="AW221" s="13" t="s">
        <v>37</v>
      </c>
      <c r="AX221" s="13" t="s">
        <v>76</v>
      </c>
      <c r="AY221" s="165" t="s">
        <v>189</v>
      </c>
    </row>
    <row r="222" spans="1:65" s="13" customFormat="1" ht="11.25">
      <c r="B222" s="163"/>
      <c r="D222" s="164" t="s">
        <v>200</v>
      </c>
      <c r="E222" s="165" t="s">
        <v>3</v>
      </c>
      <c r="F222" s="166" t="s">
        <v>323</v>
      </c>
      <c r="H222" s="165" t="s">
        <v>3</v>
      </c>
      <c r="I222" s="167"/>
      <c r="L222" s="163"/>
      <c r="M222" s="168"/>
      <c r="N222" s="169"/>
      <c r="O222" s="169"/>
      <c r="P222" s="169"/>
      <c r="Q222" s="169"/>
      <c r="R222" s="169"/>
      <c r="S222" s="169"/>
      <c r="T222" s="170"/>
      <c r="AT222" s="165" t="s">
        <v>200</v>
      </c>
      <c r="AU222" s="165" t="s">
        <v>85</v>
      </c>
      <c r="AV222" s="13" t="s">
        <v>83</v>
      </c>
      <c r="AW222" s="13" t="s">
        <v>37</v>
      </c>
      <c r="AX222" s="13" t="s">
        <v>76</v>
      </c>
      <c r="AY222" s="165" t="s">
        <v>189</v>
      </c>
    </row>
    <row r="223" spans="1:65" s="14" customFormat="1" ht="11.25">
      <c r="B223" s="171"/>
      <c r="D223" s="164" t="s">
        <v>200</v>
      </c>
      <c r="E223" s="172" t="s">
        <v>3</v>
      </c>
      <c r="F223" s="173" t="s">
        <v>345</v>
      </c>
      <c r="H223" s="174">
        <v>69</v>
      </c>
      <c r="I223" s="175"/>
      <c r="L223" s="171"/>
      <c r="M223" s="176"/>
      <c r="N223" s="177"/>
      <c r="O223" s="177"/>
      <c r="P223" s="177"/>
      <c r="Q223" s="177"/>
      <c r="R223" s="177"/>
      <c r="S223" s="177"/>
      <c r="T223" s="178"/>
      <c r="AT223" s="172" t="s">
        <v>200</v>
      </c>
      <c r="AU223" s="172" t="s">
        <v>85</v>
      </c>
      <c r="AV223" s="14" t="s">
        <v>85</v>
      </c>
      <c r="AW223" s="14" t="s">
        <v>37</v>
      </c>
      <c r="AX223" s="14" t="s">
        <v>76</v>
      </c>
      <c r="AY223" s="172" t="s">
        <v>189</v>
      </c>
    </row>
    <row r="224" spans="1:65" s="15" customFormat="1" ht="11.25">
      <c r="B224" s="179"/>
      <c r="D224" s="164" t="s">
        <v>200</v>
      </c>
      <c r="E224" s="180" t="s">
        <v>3</v>
      </c>
      <c r="F224" s="181" t="s">
        <v>203</v>
      </c>
      <c r="H224" s="182">
        <v>69</v>
      </c>
      <c r="I224" s="183"/>
      <c r="L224" s="179"/>
      <c r="M224" s="184"/>
      <c r="N224" s="185"/>
      <c r="O224" s="185"/>
      <c r="P224" s="185"/>
      <c r="Q224" s="185"/>
      <c r="R224" s="185"/>
      <c r="S224" s="185"/>
      <c r="T224" s="186"/>
      <c r="AT224" s="180" t="s">
        <v>200</v>
      </c>
      <c r="AU224" s="180" t="s">
        <v>85</v>
      </c>
      <c r="AV224" s="15" t="s">
        <v>196</v>
      </c>
      <c r="AW224" s="15" t="s">
        <v>37</v>
      </c>
      <c r="AX224" s="15" t="s">
        <v>83</v>
      </c>
      <c r="AY224" s="180" t="s">
        <v>189</v>
      </c>
    </row>
    <row r="225" spans="1:65" s="2" customFormat="1" ht="16.5" customHeight="1">
      <c r="A225" s="34"/>
      <c r="B225" s="144"/>
      <c r="C225" s="145" t="s">
        <v>8</v>
      </c>
      <c r="D225" s="145" t="s">
        <v>191</v>
      </c>
      <c r="E225" s="146" t="s">
        <v>346</v>
      </c>
      <c r="F225" s="147" t="s">
        <v>347</v>
      </c>
      <c r="G225" s="148" t="s">
        <v>221</v>
      </c>
      <c r="H225" s="149">
        <v>1022.91</v>
      </c>
      <c r="I225" s="150"/>
      <c r="J225" s="151">
        <f>ROUND(I225*H225,2)</f>
        <v>0</v>
      </c>
      <c r="K225" s="147" t="s">
        <v>195</v>
      </c>
      <c r="L225" s="35"/>
      <c r="M225" s="152" t="s">
        <v>3</v>
      </c>
      <c r="N225" s="153" t="s">
        <v>47</v>
      </c>
      <c r="O225" s="55"/>
      <c r="P225" s="154">
        <f>O225*H225</f>
        <v>0</v>
      </c>
      <c r="Q225" s="154">
        <v>0</v>
      </c>
      <c r="R225" s="154">
        <f>Q225*H225</f>
        <v>0</v>
      </c>
      <c r="S225" s="154">
        <v>0</v>
      </c>
      <c r="T225" s="155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56" t="s">
        <v>196</v>
      </c>
      <c r="AT225" s="156" t="s">
        <v>191</v>
      </c>
      <c r="AU225" s="156" t="s">
        <v>85</v>
      </c>
      <c r="AY225" s="19" t="s">
        <v>189</v>
      </c>
      <c r="BE225" s="157">
        <f>IF(N225="základní",J225,0)</f>
        <v>0</v>
      </c>
      <c r="BF225" s="157">
        <f>IF(N225="snížená",J225,0)</f>
        <v>0</v>
      </c>
      <c r="BG225" s="157">
        <f>IF(N225="zákl. přenesená",J225,0)</f>
        <v>0</v>
      </c>
      <c r="BH225" s="157">
        <f>IF(N225="sníž. přenesená",J225,0)</f>
        <v>0</v>
      </c>
      <c r="BI225" s="157">
        <f>IF(N225="nulová",J225,0)</f>
        <v>0</v>
      </c>
      <c r="BJ225" s="19" t="s">
        <v>83</v>
      </c>
      <c r="BK225" s="157">
        <f>ROUND(I225*H225,2)</f>
        <v>0</v>
      </c>
      <c r="BL225" s="19" t="s">
        <v>196</v>
      </c>
      <c r="BM225" s="156" t="s">
        <v>348</v>
      </c>
    </row>
    <row r="226" spans="1:65" s="2" customFormat="1" ht="11.25">
      <c r="A226" s="34"/>
      <c r="B226" s="35"/>
      <c r="C226" s="34"/>
      <c r="D226" s="158" t="s">
        <v>198</v>
      </c>
      <c r="E226" s="34"/>
      <c r="F226" s="159" t="s">
        <v>349</v>
      </c>
      <c r="G226" s="34"/>
      <c r="H226" s="34"/>
      <c r="I226" s="160"/>
      <c r="J226" s="34"/>
      <c r="K226" s="34"/>
      <c r="L226" s="35"/>
      <c r="M226" s="161"/>
      <c r="N226" s="162"/>
      <c r="O226" s="55"/>
      <c r="P226" s="55"/>
      <c r="Q226" s="55"/>
      <c r="R226" s="55"/>
      <c r="S226" s="55"/>
      <c r="T226" s="56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9" t="s">
        <v>198</v>
      </c>
      <c r="AU226" s="19" t="s">
        <v>85</v>
      </c>
    </row>
    <row r="227" spans="1:65" s="13" customFormat="1" ht="11.25">
      <c r="B227" s="163"/>
      <c r="D227" s="164" t="s">
        <v>200</v>
      </c>
      <c r="E227" s="165" t="s">
        <v>3</v>
      </c>
      <c r="F227" s="166" t="s">
        <v>350</v>
      </c>
      <c r="H227" s="165" t="s">
        <v>3</v>
      </c>
      <c r="I227" s="167"/>
      <c r="L227" s="163"/>
      <c r="M227" s="168"/>
      <c r="N227" s="169"/>
      <c r="O227" s="169"/>
      <c r="P227" s="169"/>
      <c r="Q227" s="169"/>
      <c r="R227" s="169"/>
      <c r="S227" s="169"/>
      <c r="T227" s="170"/>
      <c r="AT227" s="165" t="s">
        <v>200</v>
      </c>
      <c r="AU227" s="165" t="s">
        <v>85</v>
      </c>
      <c r="AV227" s="13" t="s">
        <v>83</v>
      </c>
      <c r="AW227" s="13" t="s">
        <v>37</v>
      </c>
      <c r="AX227" s="13" t="s">
        <v>76</v>
      </c>
      <c r="AY227" s="165" t="s">
        <v>189</v>
      </c>
    </row>
    <row r="228" spans="1:65" s="13" customFormat="1" ht="11.25">
      <c r="B228" s="163"/>
      <c r="D228" s="164" t="s">
        <v>200</v>
      </c>
      <c r="E228" s="165" t="s">
        <v>3</v>
      </c>
      <c r="F228" s="166" t="s">
        <v>323</v>
      </c>
      <c r="H228" s="165" t="s">
        <v>3</v>
      </c>
      <c r="I228" s="167"/>
      <c r="L228" s="163"/>
      <c r="M228" s="168"/>
      <c r="N228" s="169"/>
      <c r="O228" s="169"/>
      <c r="P228" s="169"/>
      <c r="Q228" s="169"/>
      <c r="R228" s="169"/>
      <c r="S228" s="169"/>
      <c r="T228" s="170"/>
      <c r="AT228" s="165" t="s">
        <v>200</v>
      </c>
      <c r="AU228" s="165" t="s">
        <v>85</v>
      </c>
      <c r="AV228" s="13" t="s">
        <v>83</v>
      </c>
      <c r="AW228" s="13" t="s">
        <v>37</v>
      </c>
      <c r="AX228" s="13" t="s">
        <v>76</v>
      </c>
      <c r="AY228" s="165" t="s">
        <v>189</v>
      </c>
    </row>
    <row r="229" spans="1:65" s="14" customFormat="1" ht="11.25">
      <c r="B229" s="171"/>
      <c r="D229" s="164" t="s">
        <v>200</v>
      </c>
      <c r="E229" s="172" t="s">
        <v>3</v>
      </c>
      <c r="F229" s="173" t="s">
        <v>351</v>
      </c>
      <c r="H229" s="174">
        <v>1022.91</v>
      </c>
      <c r="I229" s="175"/>
      <c r="L229" s="171"/>
      <c r="M229" s="176"/>
      <c r="N229" s="177"/>
      <c r="O229" s="177"/>
      <c r="P229" s="177"/>
      <c r="Q229" s="177"/>
      <c r="R229" s="177"/>
      <c r="S229" s="177"/>
      <c r="T229" s="178"/>
      <c r="AT229" s="172" t="s">
        <v>200</v>
      </c>
      <c r="AU229" s="172" t="s">
        <v>85</v>
      </c>
      <c r="AV229" s="14" t="s">
        <v>85</v>
      </c>
      <c r="AW229" s="14" t="s">
        <v>37</v>
      </c>
      <c r="AX229" s="14" t="s">
        <v>76</v>
      </c>
      <c r="AY229" s="172" t="s">
        <v>189</v>
      </c>
    </row>
    <row r="230" spans="1:65" s="15" customFormat="1" ht="11.25">
      <c r="B230" s="179"/>
      <c r="D230" s="164" t="s">
        <v>200</v>
      </c>
      <c r="E230" s="180" t="s">
        <v>3</v>
      </c>
      <c r="F230" s="181" t="s">
        <v>203</v>
      </c>
      <c r="H230" s="182">
        <v>1022.91</v>
      </c>
      <c r="I230" s="183"/>
      <c r="L230" s="179"/>
      <c r="M230" s="184"/>
      <c r="N230" s="185"/>
      <c r="O230" s="185"/>
      <c r="P230" s="185"/>
      <c r="Q230" s="185"/>
      <c r="R230" s="185"/>
      <c r="S230" s="185"/>
      <c r="T230" s="186"/>
      <c r="AT230" s="180" t="s">
        <v>200</v>
      </c>
      <c r="AU230" s="180" t="s">
        <v>85</v>
      </c>
      <c r="AV230" s="15" t="s">
        <v>196</v>
      </c>
      <c r="AW230" s="15" t="s">
        <v>37</v>
      </c>
      <c r="AX230" s="15" t="s">
        <v>83</v>
      </c>
      <c r="AY230" s="180" t="s">
        <v>189</v>
      </c>
    </row>
    <row r="231" spans="1:65" s="2" customFormat="1" ht="16.5" customHeight="1">
      <c r="A231" s="34"/>
      <c r="B231" s="144"/>
      <c r="C231" s="145" t="s">
        <v>352</v>
      </c>
      <c r="D231" s="145" t="s">
        <v>191</v>
      </c>
      <c r="E231" s="146" t="s">
        <v>353</v>
      </c>
      <c r="F231" s="147" t="s">
        <v>354</v>
      </c>
      <c r="G231" s="148" t="s">
        <v>221</v>
      </c>
      <c r="H231" s="149">
        <v>974.2</v>
      </c>
      <c r="I231" s="150"/>
      <c r="J231" s="151">
        <f>ROUND(I231*H231,2)</f>
        <v>0</v>
      </c>
      <c r="K231" s="147" t="s">
        <v>195</v>
      </c>
      <c r="L231" s="35"/>
      <c r="M231" s="152" t="s">
        <v>3</v>
      </c>
      <c r="N231" s="153" t="s">
        <v>47</v>
      </c>
      <c r="O231" s="55"/>
      <c r="P231" s="154">
        <f>O231*H231</f>
        <v>0</v>
      </c>
      <c r="Q231" s="154">
        <v>0</v>
      </c>
      <c r="R231" s="154">
        <f>Q231*H231</f>
        <v>0</v>
      </c>
      <c r="S231" s="154">
        <v>0</v>
      </c>
      <c r="T231" s="15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56" t="s">
        <v>196</v>
      </c>
      <c r="AT231" s="156" t="s">
        <v>191</v>
      </c>
      <c r="AU231" s="156" t="s">
        <v>85</v>
      </c>
      <c r="AY231" s="19" t="s">
        <v>189</v>
      </c>
      <c r="BE231" s="157">
        <f>IF(N231="základní",J231,0)</f>
        <v>0</v>
      </c>
      <c r="BF231" s="157">
        <f>IF(N231="snížená",J231,0)</f>
        <v>0</v>
      </c>
      <c r="BG231" s="157">
        <f>IF(N231="zákl. přenesená",J231,0)</f>
        <v>0</v>
      </c>
      <c r="BH231" s="157">
        <f>IF(N231="sníž. přenesená",J231,0)</f>
        <v>0</v>
      </c>
      <c r="BI231" s="157">
        <f>IF(N231="nulová",J231,0)</f>
        <v>0</v>
      </c>
      <c r="BJ231" s="19" t="s">
        <v>83</v>
      </c>
      <c r="BK231" s="157">
        <f>ROUND(I231*H231,2)</f>
        <v>0</v>
      </c>
      <c r="BL231" s="19" t="s">
        <v>196</v>
      </c>
      <c r="BM231" s="156" t="s">
        <v>355</v>
      </c>
    </row>
    <row r="232" spans="1:65" s="2" customFormat="1" ht="11.25">
      <c r="A232" s="34"/>
      <c r="B232" s="35"/>
      <c r="C232" s="34"/>
      <c r="D232" s="158" t="s">
        <v>198</v>
      </c>
      <c r="E232" s="34"/>
      <c r="F232" s="159" t="s">
        <v>356</v>
      </c>
      <c r="G232" s="34"/>
      <c r="H232" s="34"/>
      <c r="I232" s="160"/>
      <c r="J232" s="34"/>
      <c r="K232" s="34"/>
      <c r="L232" s="35"/>
      <c r="M232" s="161"/>
      <c r="N232" s="162"/>
      <c r="O232" s="55"/>
      <c r="P232" s="55"/>
      <c r="Q232" s="55"/>
      <c r="R232" s="55"/>
      <c r="S232" s="55"/>
      <c r="T232" s="56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9" t="s">
        <v>198</v>
      </c>
      <c r="AU232" s="19" t="s">
        <v>85</v>
      </c>
    </row>
    <row r="233" spans="1:65" s="13" customFormat="1" ht="11.25">
      <c r="B233" s="163"/>
      <c r="D233" s="164" t="s">
        <v>200</v>
      </c>
      <c r="E233" s="165" t="s">
        <v>3</v>
      </c>
      <c r="F233" s="166" t="s">
        <v>337</v>
      </c>
      <c r="H233" s="165" t="s">
        <v>3</v>
      </c>
      <c r="I233" s="167"/>
      <c r="L233" s="163"/>
      <c r="M233" s="168"/>
      <c r="N233" s="169"/>
      <c r="O233" s="169"/>
      <c r="P233" s="169"/>
      <c r="Q233" s="169"/>
      <c r="R233" s="169"/>
      <c r="S233" s="169"/>
      <c r="T233" s="170"/>
      <c r="AT233" s="165" t="s">
        <v>200</v>
      </c>
      <c r="AU233" s="165" t="s">
        <v>85</v>
      </c>
      <c r="AV233" s="13" t="s">
        <v>83</v>
      </c>
      <c r="AW233" s="13" t="s">
        <v>37</v>
      </c>
      <c r="AX233" s="13" t="s">
        <v>76</v>
      </c>
      <c r="AY233" s="165" t="s">
        <v>189</v>
      </c>
    </row>
    <row r="234" spans="1:65" s="13" customFormat="1" ht="11.25">
      <c r="B234" s="163"/>
      <c r="D234" s="164" t="s">
        <v>200</v>
      </c>
      <c r="E234" s="165" t="s">
        <v>3</v>
      </c>
      <c r="F234" s="166" t="s">
        <v>323</v>
      </c>
      <c r="H234" s="165" t="s">
        <v>3</v>
      </c>
      <c r="I234" s="167"/>
      <c r="L234" s="163"/>
      <c r="M234" s="168"/>
      <c r="N234" s="169"/>
      <c r="O234" s="169"/>
      <c r="P234" s="169"/>
      <c r="Q234" s="169"/>
      <c r="R234" s="169"/>
      <c r="S234" s="169"/>
      <c r="T234" s="170"/>
      <c r="AT234" s="165" t="s">
        <v>200</v>
      </c>
      <c r="AU234" s="165" t="s">
        <v>85</v>
      </c>
      <c r="AV234" s="13" t="s">
        <v>83</v>
      </c>
      <c r="AW234" s="13" t="s">
        <v>37</v>
      </c>
      <c r="AX234" s="13" t="s">
        <v>76</v>
      </c>
      <c r="AY234" s="165" t="s">
        <v>189</v>
      </c>
    </row>
    <row r="235" spans="1:65" s="14" customFormat="1" ht="11.25">
      <c r="B235" s="171"/>
      <c r="D235" s="164" t="s">
        <v>200</v>
      </c>
      <c r="E235" s="172" t="s">
        <v>3</v>
      </c>
      <c r="F235" s="173" t="s">
        <v>357</v>
      </c>
      <c r="H235" s="174">
        <v>974.2</v>
      </c>
      <c r="I235" s="175"/>
      <c r="L235" s="171"/>
      <c r="M235" s="176"/>
      <c r="N235" s="177"/>
      <c r="O235" s="177"/>
      <c r="P235" s="177"/>
      <c r="Q235" s="177"/>
      <c r="R235" s="177"/>
      <c r="S235" s="177"/>
      <c r="T235" s="178"/>
      <c r="AT235" s="172" t="s">
        <v>200</v>
      </c>
      <c r="AU235" s="172" t="s">
        <v>85</v>
      </c>
      <c r="AV235" s="14" t="s">
        <v>85</v>
      </c>
      <c r="AW235" s="14" t="s">
        <v>37</v>
      </c>
      <c r="AX235" s="14" t="s">
        <v>76</v>
      </c>
      <c r="AY235" s="172" t="s">
        <v>189</v>
      </c>
    </row>
    <row r="236" spans="1:65" s="15" customFormat="1" ht="11.25">
      <c r="B236" s="179"/>
      <c r="D236" s="164" t="s">
        <v>200</v>
      </c>
      <c r="E236" s="180" t="s">
        <v>3</v>
      </c>
      <c r="F236" s="181" t="s">
        <v>203</v>
      </c>
      <c r="H236" s="182">
        <v>974.2</v>
      </c>
      <c r="I236" s="183"/>
      <c r="L236" s="179"/>
      <c r="M236" s="184"/>
      <c r="N236" s="185"/>
      <c r="O236" s="185"/>
      <c r="P236" s="185"/>
      <c r="Q236" s="185"/>
      <c r="R236" s="185"/>
      <c r="S236" s="185"/>
      <c r="T236" s="186"/>
      <c r="AT236" s="180" t="s">
        <v>200</v>
      </c>
      <c r="AU236" s="180" t="s">
        <v>85</v>
      </c>
      <c r="AV236" s="15" t="s">
        <v>196</v>
      </c>
      <c r="AW236" s="15" t="s">
        <v>37</v>
      </c>
      <c r="AX236" s="15" t="s">
        <v>83</v>
      </c>
      <c r="AY236" s="180" t="s">
        <v>189</v>
      </c>
    </row>
    <row r="237" spans="1:65" s="2" customFormat="1" ht="16.5" customHeight="1">
      <c r="A237" s="34"/>
      <c r="B237" s="144"/>
      <c r="C237" s="145" t="s">
        <v>292</v>
      </c>
      <c r="D237" s="145" t="s">
        <v>191</v>
      </c>
      <c r="E237" s="146" t="s">
        <v>358</v>
      </c>
      <c r="F237" s="147" t="s">
        <v>359</v>
      </c>
      <c r="G237" s="148" t="s">
        <v>221</v>
      </c>
      <c r="H237" s="149">
        <v>974.2</v>
      </c>
      <c r="I237" s="150"/>
      <c r="J237" s="151">
        <f>ROUND(I237*H237,2)</f>
        <v>0</v>
      </c>
      <c r="K237" s="147" t="s">
        <v>195</v>
      </c>
      <c r="L237" s="35"/>
      <c r="M237" s="152" t="s">
        <v>3</v>
      </c>
      <c r="N237" s="153" t="s">
        <v>47</v>
      </c>
      <c r="O237" s="55"/>
      <c r="P237" s="154">
        <f>O237*H237</f>
        <v>0</v>
      </c>
      <c r="Q237" s="154">
        <v>0</v>
      </c>
      <c r="R237" s="154">
        <f>Q237*H237</f>
        <v>0</v>
      </c>
      <c r="S237" s="154">
        <v>0</v>
      </c>
      <c r="T237" s="155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56" t="s">
        <v>196</v>
      </c>
      <c r="AT237" s="156" t="s">
        <v>191</v>
      </c>
      <c r="AU237" s="156" t="s">
        <v>85</v>
      </c>
      <c r="AY237" s="19" t="s">
        <v>189</v>
      </c>
      <c r="BE237" s="157">
        <f>IF(N237="základní",J237,0)</f>
        <v>0</v>
      </c>
      <c r="BF237" s="157">
        <f>IF(N237="snížená",J237,0)</f>
        <v>0</v>
      </c>
      <c r="BG237" s="157">
        <f>IF(N237="zákl. přenesená",J237,0)</f>
        <v>0</v>
      </c>
      <c r="BH237" s="157">
        <f>IF(N237="sníž. přenesená",J237,0)</f>
        <v>0</v>
      </c>
      <c r="BI237" s="157">
        <f>IF(N237="nulová",J237,0)</f>
        <v>0</v>
      </c>
      <c r="BJ237" s="19" t="s">
        <v>83</v>
      </c>
      <c r="BK237" s="157">
        <f>ROUND(I237*H237,2)</f>
        <v>0</v>
      </c>
      <c r="BL237" s="19" t="s">
        <v>196</v>
      </c>
      <c r="BM237" s="156" t="s">
        <v>360</v>
      </c>
    </row>
    <row r="238" spans="1:65" s="2" customFormat="1" ht="11.25">
      <c r="A238" s="34"/>
      <c r="B238" s="35"/>
      <c r="C238" s="34"/>
      <c r="D238" s="158" t="s">
        <v>198</v>
      </c>
      <c r="E238" s="34"/>
      <c r="F238" s="159" t="s">
        <v>361</v>
      </c>
      <c r="G238" s="34"/>
      <c r="H238" s="34"/>
      <c r="I238" s="160"/>
      <c r="J238" s="34"/>
      <c r="K238" s="34"/>
      <c r="L238" s="35"/>
      <c r="M238" s="161"/>
      <c r="N238" s="162"/>
      <c r="O238" s="55"/>
      <c r="P238" s="55"/>
      <c r="Q238" s="55"/>
      <c r="R238" s="55"/>
      <c r="S238" s="55"/>
      <c r="T238" s="56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9" t="s">
        <v>198</v>
      </c>
      <c r="AU238" s="19" t="s">
        <v>85</v>
      </c>
    </row>
    <row r="239" spans="1:65" s="13" customFormat="1" ht="11.25">
      <c r="B239" s="163"/>
      <c r="D239" s="164" t="s">
        <v>200</v>
      </c>
      <c r="E239" s="165" t="s">
        <v>3</v>
      </c>
      <c r="F239" s="166" t="s">
        <v>337</v>
      </c>
      <c r="H239" s="165" t="s">
        <v>3</v>
      </c>
      <c r="I239" s="167"/>
      <c r="L239" s="163"/>
      <c r="M239" s="168"/>
      <c r="N239" s="169"/>
      <c r="O239" s="169"/>
      <c r="P239" s="169"/>
      <c r="Q239" s="169"/>
      <c r="R239" s="169"/>
      <c r="S239" s="169"/>
      <c r="T239" s="170"/>
      <c r="AT239" s="165" t="s">
        <v>200</v>
      </c>
      <c r="AU239" s="165" t="s">
        <v>85</v>
      </c>
      <c r="AV239" s="13" t="s">
        <v>83</v>
      </c>
      <c r="AW239" s="13" t="s">
        <v>37</v>
      </c>
      <c r="AX239" s="13" t="s">
        <v>76</v>
      </c>
      <c r="AY239" s="165" t="s">
        <v>189</v>
      </c>
    </row>
    <row r="240" spans="1:65" s="13" customFormat="1" ht="11.25">
      <c r="B240" s="163"/>
      <c r="D240" s="164" t="s">
        <v>200</v>
      </c>
      <c r="E240" s="165" t="s">
        <v>3</v>
      </c>
      <c r="F240" s="166" t="s">
        <v>323</v>
      </c>
      <c r="H240" s="165" t="s">
        <v>3</v>
      </c>
      <c r="I240" s="167"/>
      <c r="L240" s="163"/>
      <c r="M240" s="168"/>
      <c r="N240" s="169"/>
      <c r="O240" s="169"/>
      <c r="P240" s="169"/>
      <c r="Q240" s="169"/>
      <c r="R240" s="169"/>
      <c r="S240" s="169"/>
      <c r="T240" s="170"/>
      <c r="AT240" s="165" t="s">
        <v>200</v>
      </c>
      <c r="AU240" s="165" t="s">
        <v>85</v>
      </c>
      <c r="AV240" s="13" t="s">
        <v>83</v>
      </c>
      <c r="AW240" s="13" t="s">
        <v>37</v>
      </c>
      <c r="AX240" s="13" t="s">
        <v>76</v>
      </c>
      <c r="AY240" s="165" t="s">
        <v>189</v>
      </c>
    </row>
    <row r="241" spans="1:65" s="14" customFormat="1" ht="11.25">
      <c r="B241" s="171"/>
      <c r="D241" s="164" t="s">
        <v>200</v>
      </c>
      <c r="E241" s="172" t="s">
        <v>3</v>
      </c>
      <c r="F241" s="173" t="s">
        <v>357</v>
      </c>
      <c r="H241" s="174">
        <v>974.2</v>
      </c>
      <c r="I241" s="175"/>
      <c r="L241" s="171"/>
      <c r="M241" s="176"/>
      <c r="N241" s="177"/>
      <c r="O241" s="177"/>
      <c r="P241" s="177"/>
      <c r="Q241" s="177"/>
      <c r="R241" s="177"/>
      <c r="S241" s="177"/>
      <c r="T241" s="178"/>
      <c r="AT241" s="172" t="s">
        <v>200</v>
      </c>
      <c r="AU241" s="172" t="s">
        <v>85</v>
      </c>
      <c r="AV241" s="14" t="s">
        <v>85</v>
      </c>
      <c r="AW241" s="14" t="s">
        <v>37</v>
      </c>
      <c r="AX241" s="14" t="s">
        <v>76</v>
      </c>
      <c r="AY241" s="172" t="s">
        <v>189</v>
      </c>
    </row>
    <row r="242" spans="1:65" s="15" customFormat="1" ht="11.25">
      <c r="B242" s="179"/>
      <c r="D242" s="164" t="s">
        <v>200</v>
      </c>
      <c r="E242" s="180" t="s">
        <v>3</v>
      </c>
      <c r="F242" s="181" t="s">
        <v>203</v>
      </c>
      <c r="H242" s="182">
        <v>974.2</v>
      </c>
      <c r="I242" s="183"/>
      <c r="L242" s="179"/>
      <c r="M242" s="184"/>
      <c r="N242" s="185"/>
      <c r="O242" s="185"/>
      <c r="P242" s="185"/>
      <c r="Q242" s="185"/>
      <c r="R242" s="185"/>
      <c r="S242" s="185"/>
      <c r="T242" s="186"/>
      <c r="AT242" s="180" t="s">
        <v>200</v>
      </c>
      <c r="AU242" s="180" t="s">
        <v>85</v>
      </c>
      <c r="AV242" s="15" t="s">
        <v>196</v>
      </c>
      <c r="AW242" s="15" t="s">
        <v>37</v>
      </c>
      <c r="AX242" s="15" t="s">
        <v>83</v>
      </c>
      <c r="AY242" s="180" t="s">
        <v>189</v>
      </c>
    </row>
    <row r="243" spans="1:65" s="2" customFormat="1" ht="24.2" customHeight="1">
      <c r="A243" s="34"/>
      <c r="B243" s="144"/>
      <c r="C243" s="145" t="s">
        <v>362</v>
      </c>
      <c r="D243" s="145" t="s">
        <v>191</v>
      </c>
      <c r="E243" s="146" t="s">
        <v>363</v>
      </c>
      <c r="F243" s="147" t="s">
        <v>364</v>
      </c>
      <c r="G243" s="148" t="s">
        <v>221</v>
      </c>
      <c r="H243" s="149">
        <v>974.2</v>
      </c>
      <c r="I243" s="150"/>
      <c r="J243" s="151">
        <f>ROUND(I243*H243,2)</f>
        <v>0</v>
      </c>
      <c r="K243" s="147" t="s">
        <v>195</v>
      </c>
      <c r="L243" s="35"/>
      <c r="M243" s="152" t="s">
        <v>3</v>
      </c>
      <c r="N243" s="153" t="s">
        <v>47</v>
      </c>
      <c r="O243" s="55"/>
      <c r="P243" s="154">
        <f>O243*H243</f>
        <v>0</v>
      </c>
      <c r="Q243" s="154">
        <v>0</v>
      </c>
      <c r="R243" s="154">
        <f>Q243*H243</f>
        <v>0</v>
      </c>
      <c r="S243" s="154">
        <v>0</v>
      </c>
      <c r="T243" s="155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56" t="s">
        <v>196</v>
      </c>
      <c r="AT243" s="156" t="s">
        <v>191</v>
      </c>
      <c r="AU243" s="156" t="s">
        <v>85</v>
      </c>
      <c r="AY243" s="19" t="s">
        <v>189</v>
      </c>
      <c r="BE243" s="157">
        <f>IF(N243="základní",J243,0)</f>
        <v>0</v>
      </c>
      <c r="BF243" s="157">
        <f>IF(N243="snížená",J243,0)</f>
        <v>0</v>
      </c>
      <c r="BG243" s="157">
        <f>IF(N243="zákl. přenesená",J243,0)</f>
        <v>0</v>
      </c>
      <c r="BH243" s="157">
        <f>IF(N243="sníž. přenesená",J243,0)</f>
        <v>0</v>
      </c>
      <c r="BI243" s="157">
        <f>IF(N243="nulová",J243,0)</f>
        <v>0</v>
      </c>
      <c r="BJ243" s="19" t="s">
        <v>83</v>
      </c>
      <c r="BK243" s="157">
        <f>ROUND(I243*H243,2)</f>
        <v>0</v>
      </c>
      <c r="BL243" s="19" t="s">
        <v>196</v>
      </c>
      <c r="BM243" s="156" t="s">
        <v>365</v>
      </c>
    </row>
    <row r="244" spans="1:65" s="2" customFormat="1" ht="11.25">
      <c r="A244" s="34"/>
      <c r="B244" s="35"/>
      <c r="C244" s="34"/>
      <c r="D244" s="158" t="s">
        <v>198</v>
      </c>
      <c r="E244" s="34"/>
      <c r="F244" s="159" t="s">
        <v>366</v>
      </c>
      <c r="G244" s="34"/>
      <c r="H244" s="34"/>
      <c r="I244" s="160"/>
      <c r="J244" s="34"/>
      <c r="K244" s="34"/>
      <c r="L244" s="35"/>
      <c r="M244" s="161"/>
      <c r="N244" s="162"/>
      <c r="O244" s="55"/>
      <c r="P244" s="55"/>
      <c r="Q244" s="55"/>
      <c r="R244" s="55"/>
      <c r="S244" s="55"/>
      <c r="T244" s="56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9" t="s">
        <v>198</v>
      </c>
      <c r="AU244" s="19" t="s">
        <v>85</v>
      </c>
    </row>
    <row r="245" spans="1:65" s="13" customFormat="1" ht="11.25">
      <c r="B245" s="163"/>
      <c r="D245" s="164" t="s">
        <v>200</v>
      </c>
      <c r="E245" s="165" t="s">
        <v>3</v>
      </c>
      <c r="F245" s="166" t="s">
        <v>337</v>
      </c>
      <c r="H245" s="165" t="s">
        <v>3</v>
      </c>
      <c r="I245" s="167"/>
      <c r="L245" s="163"/>
      <c r="M245" s="168"/>
      <c r="N245" s="169"/>
      <c r="O245" s="169"/>
      <c r="P245" s="169"/>
      <c r="Q245" s="169"/>
      <c r="R245" s="169"/>
      <c r="S245" s="169"/>
      <c r="T245" s="170"/>
      <c r="AT245" s="165" t="s">
        <v>200</v>
      </c>
      <c r="AU245" s="165" t="s">
        <v>85</v>
      </c>
      <c r="AV245" s="13" t="s">
        <v>83</v>
      </c>
      <c r="AW245" s="13" t="s">
        <v>37</v>
      </c>
      <c r="AX245" s="13" t="s">
        <v>76</v>
      </c>
      <c r="AY245" s="165" t="s">
        <v>189</v>
      </c>
    </row>
    <row r="246" spans="1:65" s="13" customFormat="1" ht="11.25">
      <c r="B246" s="163"/>
      <c r="D246" s="164" t="s">
        <v>200</v>
      </c>
      <c r="E246" s="165" t="s">
        <v>3</v>
      </c>
      <c r="F246" s="166" t="s">
        <v>323</v>
      </c>
      <c r="H246" s="165" t="s">
        <v>3</v>
      </c>
      <c r="I246" s="167"/>
      <c r="L246" s="163"/>
      <c r="M246" s="168"/>
      <c r="N246" s="169"/>
      <c r="O246" s="169"/>
      <c r="P246" s="169"/>
      <c r="Q246" s="169"/>
      <c r="R246" s="169"/>
      <c r="S246" s="169"/>
      <c r="T246" s="170"/>
      <c r="AT246" s="165" t="s">
        <v>200</v>
      </c>
      <c r="AU246" s="165" t="s">
        <v>85</v>
      </c>
      <c r="AV246" s="13" t="s">
        <v>83</v>
      </c>
      <c r="AW246" s="13" t="s">
        <v>37</v>
      </c>
      <c r="AX246" s="13" t="s">
        <v>76</v>
      </c>
      <c r="AY246" s="165" t="s">
        <v>189</v>
      </c>
    </row>
    <row r="247" spans="1:65" s="14" customFormat="1" ht="11.25">
      <c r="B247" s="171"/>
      <c r="D247" s="164" t="s">
        <v>200</v>
      </c>
      <c r="E247" s="172" t="s">
        <v>3</v>
      </c>
      <c r="F247" s="173" t="s">
        <v>367</v>
      </c>
      <c r="H247" s="174">
        <v>974.2</v>
      </c>
      <c r="I247" s="175"/>
      <c r="L247" s="171"/>
      <c r="M247" s="176"/>
      <c r="N247" s="177"/>
      <c r="O247" s="177"/>
      <c r="P247" s="177"/>
      <c r="Q247" s="177"/>
      <c r="R247" s="177"/>
      <c r="S247" s="177"/>
      <c r="T247" s="178"/>
      <c r="AT247" s="172" t="s">
        <v>200</v>
      </c>
      <c r="AU247" s="172" t="s">
        <v>85</v>
      </c>
      <c r="AV247" s="14" t="s">
        <v>85</v>
      </c>
      <c r="AW247" s="14" t="s">
        <v>37</v>
      </c>
      <c r="AX247" s="14" t="s">
        <v>76</v>
      </c>
      <c r="AY247" s="172" t="s">
        <v>189</v>
      </c>
    </row>
    <row r="248" spans="1:65" s="15" customFormat="1" ht="11.25">
      <c r="B248" s="179"/>
      <c r="D248" s="164" t="s">
        <v>200</v>
      </c>
      <c r="E248" s="180" t="s">
        <v>3</v>
      </c>
      <c r="F248" s="181" t="s">
        <v>203</v>
      </c>
      <c r="H248" s="182">
        <v>974.2</v>
      </c>
      <c r="I248" s="183"/>
      <c r="L248" s="179"/>
      <c r="M248" s="184"/>
      <c r="N248" s="185"/>
      <c r="O248" s="185"/>
      <c r="P248" s="185"/>
      <c r="Q248" s="185"/>
      <c r="R248" s="185"/>
      <c r="S248" s="185"/>
      <c r="T248" s="186"/>
      <c r="AT248" s="180" t="s">
        <v>200</v>
      </c>
      <c r="AU248" s="180" t="s">
        <v>85</v>
      </c>
      <c r="AV248" s="15" t="s">
        <v>196</v>
      </c>
      <c r="AW248" s="15" t="s">
        <v>37</v>
      </c>
      <c r="AX248" s="15" t="s">
        <v>83</v>
      </c>
      <c r="AY248" s="180" t="s">
        <v>189</v>
      </c>
    </row>
    <row r="249" spans="1:65" s="2" customFormat="1" ht="24.2" customHeight="1">
      <c r="A249" s="34"/>
      <c r="B249" s="144"/>
      <c r="C249" s="145" t="s">
        <v>368</v>
      </c>
      <c r="D249" s="145" t="s">
        <v>191</v>
      </c>
      <c r="E249" s="146" t="s">
        <v>369</v>
      </c>
      <c r="F249" s="147" t="s">
        <v>370</v>
      </c>
      <c r="G249" s="148" t="s">
        <v>221</v>
      </c>
      <c r="H249" s="149">
        <v>974.2</v>
      </c>
      <c r="I249" s="150"/>
      <c r="J249" s="151">
        <f>ROUND(I249*H249,2)</f>
        <v>0</v>
      </c>
      <c r="K249" s="147" t="s">
        <v>195</v>
      </c>
      <c r="L249" s="35"/>
      <c r="M249" s="152" t="s">
        <v>3</v>
      </c>
      <c r="N249" s="153" t="s">
        <v>47</v>
      </c>
      <c r="O249" s="55"/>
      <c r="P249" s="154">
        <f>O249*H249</f>
        <v>0</v>
      </c>
      <c r="Q249" s="154">
        <v>0</v>
      </c>
      <c r="R249" s="154">
        <f>Q249*H249</f>
        <v>0</v>
      </c>
      <c r="S249" s="154">
        <v>0</v>
      </c>
      <c r="T249" s="155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56" t="s">
        <v>196</v>
      </c>
      <c r="AT249" s="156" t="s">
        <v>191</v>
      </c>
      <c r="AU249" s="156" t="s">
        <v>85</v>
      </c>
      <c r="AY249" s="19" t="s">
        <v>189</v>
      </c>
      <c r="BE249" s="157">
        <f>IF(N249="základní",J249,0)</f>
        <v>0</v>
      </c>
      <c r="BF249" s="157">
        <f>IF(N249="snížená",J249,0)</f>
        <v>0</v>
      </c>
      <c r="BG249" s="157">
        <f>IF(N249="zákl. přenesená",J249,0)</f>
        <v>0</v>
      </c>
      <c r="BH249" s="157">
        <f>IF(N249="sníž. přenesená",J249,0)</f>
        <v>0</v>
      </c>
      <c r="BI249" s="157">
        <f>IF(N249="nulová",J249,0)</f>
        <v>0</v>
      </c>
      <c r="BJ249" s="19" t="s">
        <v>83</v>
      </c>
      <c r="BK249" s="157">
        <f>ROUND(I249*H249,2)</f>
        <v>0</v>
      </c>
      <c r="BL249" s="19" t="s">
        <v>196</v>
      </c>
      <c r="BM249" s="156" t="s">
        <v>371</v>
      </c>
    </row>
    <row r="250" spans="1:65" s="2" customFormat="1" ht="11.25">
      <c r="A250" s="34"/>
      <c r="B250" s="35"/>
      <c r="C250" s="34"/>
      <c r="D250" s="158" t="s">
        <v>198</v>
      </c>
      <c r="E250" s="34"/>
      <c r="F250" s="159" t="s">
        <v>372</v>
      </c>
      <c r="G250" s="34"/>
      <c r="H250" s="34"/>
      <c r="I250" s="160"/>
      <c r="J250" s="34"/>
      <c r="K250" s="34"/>
      <c r="L250" s="35"/>
      <c r="M250" s="161"/>
      <c r="N250" s="162"/>
      <c r="O250" s="55"/>
      <c r="P250" s="55"/>
      <c r="Q250" s="55"/>
      <c r="R250" s="55"/>
      <c r="S250" s="55"/>
      <c r="T250" s="56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9" t="s">
        <v>198</v>
      </c>
      <c r="AU250" s="19" t="s">
        <v>85</v>
      </c>
    </row>
    <row r="251" spans="1:65" s="13" customFormat="1" ht="11.25">
      <c r="B251" s="163"/>
      <c r="D251" s="164" t="s">
        <v>200</v>
      </c>
      <c r="E251" s="165" t="s">
        <v>3</v>
      </c>
      <c r="F251" s="166" t="s">
        <v>337</v>
      </c>
      <c r="H251" s="165" t="s">
        <v>3</v>
      </c>
      <c r="I251" s="167"/>
      <c r="L251" s="163"/>
      <c r="M251" s="168"/>
      <c r="N251" s="169"/>
      <c r="O251" s="169"/>
      <c r="P251" s="169"/>
      <c r="Q251" s="169"/>
      <c r="R251" s="169"/>
      <c r="S251" s="169"/>
      <c r="T251" s="170"/>
      <c r="AT251" s="165" t="s">
        <v>200</v>
      </c>
      <c r="AU251" s="165" t="s">
        <v>85</v>
      </c>
      <c r="AV251" s="13" t="s">
        <v>83</v>
      </c>
      <c r="AW251" s="13" t="s">
        <v>37</v>
      </c>
      <c r="AX251" s="13" t="s">
        <v>76</v>
      </c>
      <c r="AY251" s="165" t="s">
        <v>189</v>
      </c>
    </row>
    <row r="252" spans="1:65" s="13" customFormat="1" ht="11.25">
      <c r="B252" s="163"/>
      <c r="D252" s="164" t="s">
        <v>200</v>
      </c>
      <c r="E252" s="165" t="s">
        <v>3</v>
      </c>
      <c r="F252" s="166" t="s">
        <v>323</v>
      </c>
      <c r="H252" s="165" t="s">
        <v>3</v>
      </c>
      <c r="I252" s="167"/>
      <c r="L252" s="163"/>
      <c r="M252" s="168"/>
      <c r="N252" s="169"/>
      <c r="O252" s="169"/>
      <c r="P252" s="169"/>
      <c r="Q252" s="169"/>
      <c r="R252" s="169"/>
      <c r="S252" s="169"/>
      <c r="T252" s="170"/>
      <c r="AT252" s="165" t="s">
        <v>200</v>
      </c>
      <c r="AU252" s="165" t="s">
        <v>85</v>
      </c>
      <c r="AV252" s="13" t="s">
        <v>83</v>
      </c>
      <c r="AW252" s="13" t="s">
        <v>37</v>
      </c>
      <c r="AX252" s="13" t="s">
        <v>76</v>
      </c>
      <c r="AY252" s="165" t="s">
        <v>189</v>
      </c>
    </row>
    <row r="253" spans="1:65" s="14" customFormat="1" ht="11.25">
      <c r="B253" s="171"/>
      <c r="D253" s="164" t="s">
        <v>200</v>
      </c>
      <c r="E253" s="172" t="s">
        <v>3</v>
      </c>
      <c r="F253" s="173" t="s">
        <v>373</v>
      </c>
      <c r="H253" s="174">
        <v>974.2</v>
      </c>
      <c r="I253" s="175"/>
      <c r="L253" s="171"/>
      <c r="M253" s="176"/>
      <c r="N253" s="177"/>
      <c r="O253" s="177"/>
      <c r="P253" s="177"/>
      <c r="Q253" s="177"/>
      <c r="R253" s="177"/>
      <c r="S253" s="177"/>
      <c r="T253" s="178"/>
      <c r="AT253" s="172" t="s">
        <v>200</v>
      </c>
      <c r="AU253" s="172" t="s">
        <v>85</v>
      </c>
      <c r="AV253" s="14" t="s">
        <v>85</v>
      </c>
      <c r="AW253" s="14" t="s">
        <v>37</v>
      </c>
      <c r="AX253" s="14" t="s">
        <v>76</v>
      </c>
      <c r="AY253" s="172" t="s">
        <v>189</v>
      </c>
    </row>
    <row r="254" spans="1:65" s="15" customFormat="1" ht="11.25">
      <c r="B254" s="179"/>
      <c r="D254" s="164" t="s">
        <v>200</v>
      </c>
      <c r="E254" s="180" t="s">
        <v>3</v>
      </c>
      <c r="F254" s="181" t="s">
        <v>203</v>
      </c>
      <c r="H254" s="182">
        <v>974.2</v>
      </c>
      <c r="I254" s="183"/>
      <c r="L254" s="179"/>
      <c r="M254" s="184"/>
      <c r="N254" s="185"/>
      <c r="O254" s="185"/>
      <c r="P254" s="185"/>
      <c r="Q254" s="185"/>
      <c r="R254" s="185"/>
      <c r="S254" s="185"/>
      <c r="T254" s="186"/>
      <c r="AT254" s="180" t="s">
        <v>200</v>
      </c>
      <c r="AU254" s="180" t="s">
        <v>85</v>
      </c>
      <c r="AV254" s="15" t="s">
        <v>196</v>
      </c>
      <c r="AW254" s="15" t="s">
        <v>37</v>
      </c>
      <c r="AX254" s="15" t="s">
        <v>83</v>
      </c>
      <c r="AY254" s="180" t="s">
        <v>189</v>
      </c>
    </row>
    <row r="255" spans="1:65" s="12" customFormat="1" ht="22.9" customHeight="1">
      <c r="B255" s="131"/>
      <c r="D255" s="132" t="s">
        <v>75</v>
      </c>
      <c r="E255" s="142" t="s">
        <v>234</v>
      </c>
      <c r="F255" s="142" t="s">
        <v>374</v>
      </c>
      <c r="I255" s="134"/>
      <c r="J255" s="143">
        <f>BK255</f>
        <v>0</v>
      </c>
      <c r="L255" s="131"/>
      <c r="M255" s="136"/>
      <c r="N255" s="137"/>
      <c r="O255" s="137"/>
      <c r="P255" s="138">
        <f>SUM(P256:P261)</f>
        <v>0</v>
      </c>
      <c r="Q255" s="137"/>
      <c r="R255" s="138">
        <f>SUM(R256:R261)</f>
        <v>0.21836919999999996</v>
      </c>
      <c r="S255" s="137"/>
      <c r="T255" s="139">
        <f>SUM(T256:T261)</f>
        <v>0</v>
      </c>
      <c r="AR255" s="132" t="s">
        <v>83</v>
      </c>
      <c r="AT255" s="140" t="s">
        <v>75</v>
      </c>
      <c r="AU255" s="140" t="s">
        <v>83</v>
      </c>
      <c r="AY255" s="132" t="s">
        <v>189</v>
      </c>
      <c r="BK255" s="141">
        <f>SUM(BK256:BK261)</f>
        <v>0</v>
      </c>
    </row>
    <row r="256" spans="1:65" s="2" customFormat="1" ht="24.2" customHeight="1">
      <c r="A256" s="34"/>
      <c r="B256" s="144"/>
      <c r="C256" s="145" t="s">
        <v>375</v>
      </c>
      <c r="D256" s="145" t="s">
        <v>191</v>
      </c>
      <c r="E256" s="146" t="s">
        <v>376</v>
      </c>
      <c r="F256" s="147" t="s">
        <v>377</v>
      </c>
      <c r="G256" s="148" t="s">
        <v>221</v>
      </c>
      <c r="H256" s="149">
        <v>1.67</v>
      </c>
      <c r="I256" s="150"/>
      <c r="J256" s="151">
        <f>ROUND(I256*H256,2)</f>
        <v>0</v>
      </c>
      <c r="K256" s="147" t="s">
        <v>195</v>
      </c>
      <c r="L256" s="35"/>
      <c r="M256" s="152" t="s">
        <v>3</v>
      </c>
      <c r="N256" s="153" t="s">
        <v>47</v>
      </c>
      <c r="O256" s="55"/>
      <c r="P256" s="154">
        <f>O256*H256</f>
        <v>0</v>
      </c>
      <c r="Q256" s="154">
        <v>0.13075999999999999</v>
      </c>
      <c r="R256" s="154">
        <f>Q256*H256</f>
        <v>0.21836919999999996</v>
      </c>
      <c r="S256" s="154">
        <v>0</v>
      </c>
      <c r="T256" s="155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56" t="s">
        <v>196</v>
      </c>
      <c r="AT256" s="156" t="s">
        <v>191</v>
      </c>
      <c r="AU256" s="156" t="s">
        <v>85</v>
      </c>
      <c r="AY256" s="19" t="s">
        <v>189</v>
      </c>
      <c r="BE256" s="157">
        <f>IF(N256="základní",J256,0)</f>
        <v>0</v>
      </c>
      <c r="BF256" s="157">
        <f>IF(N256="snížená",J256,0)</f>
        <v>0</v>
      </c>
      <c r="BG256" s="157">
        <f>IF(N256="zákl. přenesená",J256,0)</f>
        <v>0</v>
      </c>
      <c r="BH256" s="157">
        <f>IF(N256="sníž. přenesená",J256,0)</f>
        <v>0</v>
      </c>
      <c r="BI256" s="157">
        <f>IF(N256="nulová",J256,0)</f>
        <v>0</v>
      </c>
      <c r="BJ256" s="19" t="s">
        <v>83</v>
      </c>
      <c r="BK256" s="157">
        <f>ROUND(I256*H256,2)</f>
        <v>0</v>
      </c>
      <c r="BL256" s="19" t="s">
        <v>196</v>
      </c>
      <c r="BM256" s="156" t="s">
        <v>378</v>
      </c>
    </row>
    <row r="257" spans="1:65" s="2" customFormat="1" ht="11.25">
      <c r="A257" s="34"/>
      <c r="B257" s="35"/>
      <c r="C257" s="34"/>
      <c r="D257" s="158" t="s">
        <v>198</v>
      </c>
      <c r="E257" s="34"/>
      <c r="F257" s="159" t="s">
        <v>379</v>
      </c>
      <c r="G257" s="34"/>
      <c r="H257" s="34"/>
      <c r="I257" s="160"/>
      <c r="J257" s="34"/>
      <c r="K257" s="34"/>
      <c r="L257" s="35"/>
      <c r="M257" s="161"/>
      <c r="N257" s="162"/>
      <c r="O257" s="55"/>
      <c r="P257" s="55"/>
      <c r="Q257" s="55"/>
      <c r="R257" s="55"/>
      <c r="S257" s="55"/>
      <c r="T257" s="56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9" t="s">
        <v>198</v>
      </c>
      <c r="AU257" s="19" t="s">
        <v>85</v>
      </c>
    </row>
    <row r="258" spans="1:65" s="13" customFormat="1" ht="11.25">
      <c r="B258" s="163"/>
      <c r="D258" s="164" t="s">
        <v>200</v>
      </c>
      <c r="E258" s="165" t="s">
        <v>3</v>
      </c>
      <c r="F258" s="166" t="s">
        <v>380</v>
      </c>
      <c r="H258" s="165" t="s">
        <v>3</v>
      </c>
      <c r="I258" s="167"/>
      <c r="L258" s="163"/>
      <c r="M258" s="168"/>
      <c r="N258" s="169"/>
      <c r="O258" s="169"/>
      <c r="P258" s="169"/>
      <c r="Q258" s="169"/>
      <c r="R258" s="169"/>
      <c r="S258" s="169"/>
      <c r="T258" s="170"/>
      <c r="AT258" s="165" t="s">
        <v>200</v>
      </c>
      <c r="AU258" s="165" t="s">
        <v>85</v>
      </c>
      <c r="AV258" s="13" t="s">
        <v>83</v>
      </c>
      <c r="AW258" s="13" t="s">
        <v>37</v>
      </c>
      <c r="AX258" s="13" t="s">
        <v>76</v>
      </c>
      <c r="AY258" s="165" t="s">
        <v>189</v>
      </c>
    </row>
    <row r="259" spans="1:65" s="13" customFormat="1" ht="11.25">
      <c r="B259" s="163"/>
      <c r="D259" s="164" t="s">
        <v>200</v>
      </c>
      <c r="E259" s="165" t="s">
        <v>3</v>
      </c>
      <c r="F259" s="166" t="s">
        <v>308</v>
      </c>
      <c r="H259" s="165" t="s">
        <v>3</v>
      </c>
      <c r="I259" s="167"/>
      <c r="L259" s="163"/>
      <c r="M259" s="168"/>
      <c r="N259" s="169"/>
      <c r="O259" s="169"/>
      <c r="P259" s="169"/>
      <c r="Q259" s="169"/>
      <c r="R259" s="169"/>
      <c r="S259" s="169"/>
      <c r="T259" s="170"/>
      <c r="AT259" s="165" t="s">
        <v>200</v>
      </c>
      <c r="AU259" s="165" t="s">
        <v>85</v>
      </c>
      <c r="AV259" s="13" t="s">
        <v>83</v>
      </c>
      <c r="AW259" s="13" t="s">
        <v>37</v>
      </c>
      <c r="AX259" s="13" t="s">
        <v>76</v>
      </c>
      <c r="AY259" s="165" t="s">
        <v>189</v>
      </c>
    </row>
    <row r="260" spans="1:65" s="14" customFormat="1" ht="11.25">
      <c r="B260" s="171"/>
      <c r="D260" s="164" t="s">
        <v>200</v>
      </c>
      <c r="E260" s="172" t="s">
        <v>3</v>
      </c>
      <c r="F260" s="173" t="s">
        <v>381</v>
      </c>
      <c r="H260" s="174">
        <v>1.67</v>
      </c>
      <c r="I260" s="175"/>
      <c r="L260" s="171"/>
      <c r="M260" s="176"/>
      <c r="N260" s="177"/>
      <c r="O260" s="177"/>
      <c r="P260" s="177"/>
      <c r="Q260" s="177"/>
      <c r="R260" s="177"/>
      <c r="S260" s="177"/>
      <c r="T260" s="178"/>
      <c r="AT260" s="172" t="s">
        <v>200</v>
      </c>
      <c r="AU260" s="172" t="s">
        <v>85</v>
      </c>
      <c r="AV260" s="14" t="s">
        <v>85</v>
      </c>
      <c r="AW260" s="14" t="s">
        <v>37</v>
      </c>
      <c r="AX260" s="14" t="s">
        <v>76</v>
      </c>
      <c r="AY260" s="172" t="s">
        <v>189</v>
      </c>
    </row>
    <row r="261" spans="1:65" s="15" customFormat="1" ht="11.25">
      <c r="B261" s="179"/>
      <c r="D261" s="164" t="s">
        <v>200</v>
      </c>
      <c r="E261" s="180" t="s">
        <v>3</v>
      </c>
      <c r="F261" s="181" t="s">
        <v>203</v>
      </c>
      <c r="H261" s="182">
        <v>1.67</v>
      </c>
      <c r="I261" s="183"/>
      <c r="L261" s="179"/>
      <c r="M261" s="184"/>
      <c r="N261" s="185"/>
      <c r="O261" s="185"/>
      <c r="P261" s="185"/>
      <c r="Q261" s="185"/>
      <c r="R261" s="185"/>
      <c r="S261" s="185"/>
      <c r="T261" s="186"/>
      <c r="AT261" s="180" t="s">
        <v>200</v>
      </c>
      <c r="AU261" s="180" t="s">
        <v>85</v>
      </c>
      <c r="AV261" s="15" t="s">
        <v>196</v>
      </c>
      <c r="AW261" s="15" t="s">
        <v>37</v>
      </c>
      <c r="AX261" s="15" t="s">
        <v>83</v>
      </c>
      <c r="AY261" s="180" t="s">
        <v>189</v>
      </c>
    </row>
    <row r="262" spans="1:65" s="12" customFormat="1" ht="22.9" customHeight="1">
      <c r="B262" s="131"/>
      <c r="D262" s="132" t="s">
        <v>75</v>
      </c>
      <c r="E262" s="142" t="s">
        <v>382</v>
      </c>
      <c r="F262" s="142" t="s">
        <v>383</v>
      </c>
      <c r="I262" s="134"/>
      <c r="J262" s="143">
        <f>BK262</f>
        <v>0</v>
      </c>
      <c r="L262" s="131"/>
      <c r="M262" s="136"/>
      <c r="N262" s="137"/>
      <c r="O262" s="137"/>
      <c r="P262" s="138">
        <f>SUM(P263:P307)</f>
        <v>0</v>
      </c>
      <c r="Q262" s="137"/>
      <c r="R262" s="138">
        <f>SUM(R263:R307)</f>
        <v>61.415914650000005</v>
      </c>
      <c r="S262" s="137"/>
      <c r="T262" s="139">
        <f>SUM(T263:T307)</f>
        <v>0</v>
      </c>
      <c r="AR262" s="132" t="s">
        <v>83</v>
      </c>
      <c r="AT262" s="140" t="s">
        <v>75</v>
      </c>
      <c r="AU262" s="140" t="s">
        <v>83</v>
      </c>
      <c r="AY262" s="132" t="s">
        <v>189</v>
      </c>
      <c r="BK262" s="141">
        <f>SUM(BK263:BK307)</f>
        <v>0</v>
      </c>
    </row>
    <row r="263" spans="1:65" s="2" customFormat="1" ht="24.2" customHeight="1">
      <c r="A263" s="34"/>
      <c r="B263" s="144"/>
      <c r="C263" s="145" t="s">
        <v>384</v>
      </c>
      <c r="D263" s="145" t="s">
        <v>191</v>
      </c>
      <c r="E263" s="146" t="s">
        <v>385</v>
      </c>
      <c r="F263" s="147" t="s">
        <v>386</v>
      </c>
      <c r="G263" s="148" t="s">
        <v>212</v>
      </c>
      <c r="H263" s="149">
        <v>31.2</v>
      </c>
      <c r="I263" s="150"/>
      <c r="J263" s="151">
        <f>ROUND(I263*H263,2)</f>
        <v>0</v>
      </c>
      <c r="K263" s="147" t="s">
        <v>195</v>
      </c>
      <c r="L263" s="35"/>
      <c r="M263" s="152" t="s">
        <v>3</v>
      </c>
      <c r="N263" s="153" t="s">
        <v>47</v>
      </c>
      <c r="O263" s="55"/>
      <c r="P263" s="154">
        <f>O263*H263</f>
        <v>0</v>
      </c>
      <c r="Q263" s="154">
        <v>0</v>
      </c>
      <c r="R263" s="154">
        <f>Q263*H263</f>
        <v>0</v>
      </c>
      <c r="S263" s="154">
        <v>0</v>
      </c>
      <c r="T263" s="155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56" t="s">
        <v>196</v>
      </c>
      <c r="AT263" s="156" t="s">
        <v>191</v>
      </c>
      <c r="AU263" s="156" t="s">
        <v>85</v>
      </c>
      <c r="AY263" s="19" t="s">
        <v>189</v>
      </c>
      <c r="BE263" s="157">
        <f>IF(N263="základní",J263,0)</f>
        <v>0</v>
      </c>
      <c r="BF263" s="157">
        <f>IF(N263="snížená",J263,0)</f>
        <v>0</v>
      </c>
      <c r="BG263" s="157">
        <f>IF(N263="zákl. přenesená",J263,0)</f>
        <v>0</v>
      </c>
      <c r="BH263" s="157">
        <f>IF(N263="sníž. přenesená",J263,0)</f>
        <v>0</v>
      </c>
      <c r="BI263" s="157">
        <f>IF(N263="nulová",J263,0)</f>
        <v>0</v>
      </c>
      <c r="BJ263" s="19" t="s">
        <v>83</v>
      </c>
      <c r="BK263" s="157">
        <f>ROUND(I263*H263,2)</f>
        <v>0</v>
      </c>
      <c r="BL263" s="19" t="s">
        <v>196</v>
      </c>
      <c r="BM263" s="156" t="s">
        <v>387</v>
      </c>
    </row>
    <row r="264" spans="1:65" s="2" customFormat="1" ht="11.25">
      <c r="A264" s="34"/>
      <c r="B264" s="35"/>
      <c r="C264" s="34"/>
      <c r="D264" s="158" t="s">
        <v>198</v>
      </c>
      <c r="E264" s="34"/>
      <c r="F264" s="159" t="s">
        <v>388</v>
      </c>
      <c r="G264" s="34"/>
      <c r="H264" s="34"/>
      <c r="I264" s="160"/>
      <c r="J264" s="34"/>
      <c r="K264" s="34"/>
      <c r="L264" s="35"/>
      <c r="M264" s="161"/>
      <c r="N264" s="162"/>
      <c r="O264" s="55"/>
      <c r="P264" s="55"/>
      <c r="Q264" s="55"/>
      <c r="R264" s="55"/>
      <c r="S264" s="55"/>
      <c r="T264" s="56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9" t="s">
        <v>198</v>
      </c>
      <c r="AU264" s="19" t="s">
        <v>85</v>
      </c>
    </row>
    <row r="265" spans="1:65" s="13" customFormat="1" ht="11.25">
      <c r="B265" s="163"/>
      <c r="D265" s="164" t="s">
        <v>200</v>
      </c>
      <c r="E265" s="165" t="s">
        <v>3</v>
      </c>
      <c r="F265" s="166" t="s">
        <v>389</v>
      </c>
      <c r="H265" s="165" t="s">
        <v>3</v>
      </c>
      <c r="I265" s="167"/>
      <c r="L265" s="163"/>
      <c r="M265" s="168"/>
      <c r="N265" s="169"/>
      <c r="O265" s="169"/>
      <c r="P265" s="169"/>
      <c r="Q265" s="169"/>
      <c r="R265" s="169"/>
      <c r="S265" s="169"/>
      <c r="T265" s="170"/>
      <c r="AT265" s="165" t="s">
        <v>200</v>
      </c>
      <c r="AU265" s="165" t="s">
        <v>85</v>
      </c>
      <c r="AV265" s="13" t="s">
        <v>83</v>
      </c>
      <c r="AW265" s="13" t="s">
        <v>37</v>
      </c>
      <c r="AX265" s="13" t="s">
        <v>76</v>
      </c>
      <c r="AY265" s="165" t="s">
        <v>189</v>
      </c>
    </row>
    <row r="266" spans="1:65" s="14" customFormat="1" ht="11.25">
      <c r="B266" s="171"/>
      <c r="D266" s="164" t="s">
        <v>200</v>
      </c>
      <c r="E266" s="172" t="s">
        <v>3</v>
      </c>
      <c r="F266" s="173" t="s">
        <v>390</v>
      </c>
      <c r="H266" s="174">
        <v>31.2</v>
      </c>
      <c r="I266" s="175"/>
      <c r="L266" s="171"/>
      <c r="M266" s="176"/>
      <c r="N266" s="177"/>
      <c r="O266" s="177"/>
      <c r="P266" s="177"/>
      <c r="Q266" s="177"/>
      <c r="R266" s="177"/>
      <c r="S266" s="177"/>
      <c r="T266" s="178"/>
      <c r="AT266" s="172" t="s">
        <v>200</v>
      </c>
      <c r="AU266" s="172" t="s">
        <v>85</v>
      </c>
      <c r="AV266" s="14" t="s">
        <v>85</v>
      </c>
      <c r="AW266" s="14" t="s">
        <v>37</v>
      </c>
      <c r="AX266" s="14" t="s">
        <v>76</v>
      </c>
      <c r="AY266" s="172" t="s">
        <v>189</v>
      </c>
    </row>
    <row r="267" spans="1:65" s="13" customFormat="1" ht="11.25">
      <c r="B267" s="163"/>
      <c r="D267" s="164" t="s">
        <v>200</v>
      </c>
      <c r="E267" s="165" t="s">
        <v>3</v>
      </c>
      <c r="F267" s="166" t="s">
        <v>218</v>
      </c>
      <c r="H267" s="165" t="s">
        <v>3</v>
      </c>
      <c r="I267" s="167"/>
      <c r="L267" s="163"/>
      <c r="M267" s="168"/>
      <c r="N267" s="169"/>
      <c r="O267" s="169"/>
      <c r="P267" s="169"/>
      <c r="Q267" s="169"/>
      <c r="R267" s="169"/>
      <c r="S267" s="169"/>
      <c r="T267" s="170"/>
      <c r="AT267" s="165" t="s">
        <v>200</v>
      </c>
      <c r="AU267" s="165" t="s">
        <v>85</v>
      </c>
      <c r="AV267" s="13" t="s">
        <v>83</v>
      </c>
      <c r="AW267" s="13" t="s">
        <v>37</v>
      </c>
      <c r="AX267" s="13" t="s">
        <v>76</v>
      </c>
      <c r="AY267" s="165" t="s">
        <v>189</v>
      </c>
    </row>
    <row r="268" spans="1:65" s="15" customFormat="1" ht="11.25">
      <c r="B268" s="179"/>
      <c r="D268" s="164" t="s">
        <v>200</v>
      </c>
      <c r="E268" s="180" t="s">
        <v>3</v>
      </c>
      <c r="F268" s="181" t="s">
        <v>203</v>
      </c>
      <c r="H268" s="182">
        <v>31.2</v>
      </c>
      <c r="I268" s="183"/>
      <c r="L268" s="179"/>
      <c r="M268" s="184"/>
      <c r="N268" s="185"/>
      <c r="O268" s="185"/>
      <c r="P268" s="185"/>
      <c r="Q268" s="185"/>
      <c r="R268" s="185"/>
      <c r="S268" s="185"/>
      <c r="T268" s="186"/>
      <c r="AT268" s="180" t="s">
        <v>200</v>
      </c>
      <c r="AU268" s="180" t="s">
        <v>85</v>
      </c>
      <c r="AV268" s="15" t="s">
        <v>196</v>
      </c>
      <c r="AW268" s="15" t="s">
        <v>37</v>
      </c>
      <c r="AX268" s="15" t="s">
        <v>83</v>
      </c>
      <c r="AY268" s="180" t="s">
        <v>189</v>
      </c>
    </row>
    <row r="269" spans="1:65" s="2" customFormat="1" ht="24.2" customHeight="1">
      <c r="A269" s="34"/>
      <c r="B269" s="144"/>
      <c r="C269" s="145" t="s">
        <v>391</v>
      </c>
      <c r="D269" s="145" t="s">
        <v>191</v>
      </c>
      <c r="E269" s="146" t="s">
        <v>392</v>
      </c>
      <c r="F269" s="147" t="s">
        <v>393</v>
      </c>
      <c r="G269" s="148" t="s">
        <v>212</v>
      </c>
      <c r="H269" s="149">
        <v>13.92</v>
      </c>
      <c r="I269" s="150"/>
      <c r="J269" s="151">
        <f>ROUND(I269*H269,2)</f>
        <v>0</v>
      </c>
      <c r="K269" s="147" t="s">
        <v>195</v>
      </c>
      <c r="L269" s="35"/>
      <c r="M269" s="152" t="s">
        <v>3</v>
      </c>
      <c r="N269" s="153" t="s">
        <v>47</v>
      </c>
      <c r="O269" s="55"/>
      <c r="P269" s="154">
        <f>O269*H269</f>
        <v>0</v>
      </c>
      <c r="Q269" s="154">
        <v>0</v>
      </c>
      <c r="R269" s="154">
        <f>Q269*H269</f>
        <v>0</v>
      </c>
      <c r="S269" s="154">
        <v>0</v>
      </c>
      <c r="T269" s="155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56" t="s">
        <v>196</v>
      </c>
      <c r="AT269" s="156" t="s">
        <v>191</v>
      </c>
      <c r="AU269" s="156" t="s">
        <v>85</v>
      </c>
      <c r="AY269" s="19" t="s">
        <v>189</v>
      </c>
      <c r="BE269" s="157">
        <f>IF(N269="základní",J269,0)</f>
        <v>0</v>
      </c>
      <c r="BF269" s="157">
        <f>IF(N269="snížená",J269,0)</f>
        <v>0</v>
      </c>
      <c r="BG269" s="157">
        <f>IF(N269="zákl. přenesená",J269,0)</f>
        <v>0</v>
      </c>
      <c r="BH269" s="157">
        <f>IF(N269="sníž. přenesená",J269,0)</f>
        <v>0</v>
      </c>
      <c r="BI269" s="157">
        <f>IF(N269="nulová",J269,0)</f>
        <v>0</v>
      </c>
      <c r="BJ269" s="19" t="s">
        <v>83</v>
      </c>
      <c r="BK269" s="157">
        <f>ROUND(I269*H269,2)</f>
        <v>0</v>
      </c>
      <c r="BL269" s="19" t="s">
        <v>196</v>
      </c>
      <c r="BM269" s="156" t="s">
        <v>394</v>
      </c>
    </row>
    <row r="270" spans="1:65" s="2" customFormat="1" ht="11.25">
      <c r="A270" s="34"/>
      <c r="B270" s="35"/>
      <c r="C270" s="34"/>
      <c r="D270" s="158" t="s">
        <v>198</v>
      </c>
      <c r="E270" s="34"/>
      <c r="F270" s="159" t="s">
        <v>395</v>
      </c>
      <c r="G270" s="34"/>
      <c r="H270" s="34"/>
      <c r="I270" s="160"/>
      <c r="J270" s="34"/>
      <c r="K270" s="34"/>
      <c r="L270" s="35"/>
      <c r="M270" s="161"/>
      <c r="N270" s="162"/>
      <c r="O270" s="55"/>
      <c r="P270" s="55"/>
      <c r="Q270" s="55"/>
      <c r="R270" s="55"/>
      <c r="S270" s="55"/>
      <c r="T270" s="56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9" t="s">
        <v>198</v>
      </c>
      <c r="AU270" s="19" t="s">
        <v>85</v>
      </c>
    </row>
    <row r="271" spans="1:65" s="13" customFormat="1" ht="11.25">
      <c r="B271" s="163"/>
      <c r="D271" s="164" t="s">
        <v>200</v>
      </c>
      <c r="E271" s="165" t="s">
        <v>3</v>
      </c>
      <c r="F271" s="166" t="s">
        <v>396</v>
      </c>
      <c r="H271" s="165" t="s">
        <v>3</v>
      </c>
      <c r="I271" s="167"/>
      <c r="L271" s="163"/>
      <c r="M271" s="168"/>
      <c r="N271" s="169"/>
      <c r="O271" s="169"/>
      <c r="P271" s="169"/>
      <c r="Q271" s="169"/>
      <c r="R271" s="169"/>
      <c r="S271" s="169"/>
      <c r="T271" s="170"/>
      <c r="AT271" s="165" t="s">
        <v>200</v>
      </c>
      <c r="AU271" s="165" t="s">
        <v>85</v>
      </c>
      <c r="AV271" s="13" t="s">
        <v>83</v>
      </c>
      <c r="AW271" s="13" t="s">
        <v>37</v>
      </c>
      <c r="AX271" s="13" t="s">
        <v>76</v>
      </c>
      <c r="AY271" s="165" t="s">
        <v>189</v>
      </c>
    </row>
    <row r="272" spans="1:65" s="14" customFormat="1" ht="11.25">
      <c r="B272" s="171"/>
      <c r="D272" s="164" t="s">
        <v>200</v>
      </c>
      <c r="E272" s="172" t="s">
        <v>3</v>
      </c>
      <c r="F272" s="173" t="s">
        <v>397</v>
      </c>
      <c r="H272" s="174">
        <v>31.2</v>
      </c>
      <c r="I272" s="175"/>
      <c r="L272" s="171"/>
      <c r="M272" s="176"/>
      <c r="N272" s="177"/>
      <c r="O272" s="177"/>
      <c r="P272" s="177"/>
      <c r="Q272" s="177"/>
      <c r="R272" s="177"/>
      <c r="S272" s="177"/>
      <c r="T272" s="178"/>
      <c r="AT272" s="172" t="s">
        <v>200</v>
      </c>
      <c r="AU272" s="172" t="s">
        <v>85</v>
      </c>
      <c r="AV272" s="14" t="s">
        <v>85</v>
      </c>
      <c r="AW272" s="14" t="s">
        <v>37</v>
      </c>
      <c r="AX272" s="14" t="s">
        <v>76</v>
      </c>
      <c r="AY272" s="172" t="s">
        <v>189</v>
      </c>
    </row>
    <row r="273" spans="1:65" s="13" customFormat="1" ht="11.25">
      <c r="B273" s="163"/>
      <c r="D273" s="164" t="s">
        <v>200</v>
      </c>
      <c r="E273" s="165" t="s">
        <v>3</v>
      </c>
      <c r="F273" s="166" t="s">
        <v>398</v>
      </c>
      <c r="H273" s="165" t="s">
        <v>3</v>
      </c>
      <c r="I273" s="167"/>
      <c r="L273" s="163"/>
      <c r="M273" s="168"/>
      <c r="N273" s="169"/>
      <c r="O273" s="169"/>
      <c r="P273" s="169"/>
      <c r="Q273" s="169"/>
      <c r="R273" s="169"/>
      <c r="S273" s="169"/>
      <c r="T273" s="170"/>
      <c r="AT273" s="165" t="s">
        <v>200</v>
      </c>
      <c r="AU273" s="165" t="s">
        <v>85</v>
      </c>
      <c r="AV273" s="13" t="s">
        <v>83</v>
      </c>
      <c r="AW273" s="13" t="s">
        <v>37</v>
      </c>
      <c r="AX273" s="13" t="s">
        <v>76</v>
      </c>
      <c r="AY273" s="165" t="s">
        <v>189</v>
      </c>
    </row>
    <row r="274" spans="1:65" s="14" customFormat="1" ht="11.25">
      <c r="B274" s="171"/>
      <c r="D274" s="164" t="s">
        <v>200</v>
      </c>
      <c r="E274" s="172" t="s">
        <v>3</v>
      </c>
      <c r="F274" s="173" t="s">
        <v>399</v>
      </c>
      <c r="H274" s="174">
        <v>-17.28</v>
      </c>
      <c r="I274" s="175"/>
      <c r="L274" s="171"/>
      <c r="M274" s="176"/>
      <c r="N274" s="177"/>
      <c r="O274" s="177"/>
      <c r="P274" s="177"/>
      <c r="Q274" s="177"/>
      <c r="R274" s="177"/>
      <c r="S274" s="177"/>
      <c r="T274" s="178"/>
      <c r="AT274" s="172" t="s">
        <v>200</v>
      </c>
      <c r="AU274" s="172" t="s">
        <v>85</v>
      </c>
      <c r="AV274" s="14" t="s">
        <v>85</v>
      </c>
      <c r="AW274" s="14" t="s">
        <v>37</v>
      </c>
      <c r="AX274" s="14" t="s">
        <v>76</v>
      </c>
      <c r="AY274" s="172" t="s">
        <v>189</v>
      </c>
    </row>
    <row r="275" spans="1:65" s="15" customFormat="1" ht="11.25">
      <c r="B275" s="179"/>
      <c r="D275" s="164" t="s">
        <v>200</v>
      </c>
      <c r="E275" s="180" t="s">
        <v>3</v>
      </c>
      <c r="F275" s="181" t="s">
        <v>203</v>
      </c>
      <c r="H275" s="182">
        <v>13.92</v>
      </c>
      <c r="I275" s="183"/>
      <c r="L275" s="179"/>
      <c r="M275" s="184"/>
      <c r="N275" s="185"/>
      <c r="O275" s="185"/>
      <c r="P275" s="185"/>
      <c r="Q275" s="185"/>
      <c r="R275" s="185"/>
      <c r="S275" s="185"/>
      <c r="T275" s="186"/>
      <c r="AT275" s="180" t="s">
        <v>200</v>
      </c>
      <c r="AU275" s="180" t="s">
        <v>85</v>
      </c>
      <c r="AV275" s="15" t="s">
        <v>196</v>
      </c>
      <c r="AW275" s="15" t="s">
        <v>37</v>
      </c>
      <c r="AX275" s="15" t="s">
        <v>83</v>
      </c>
      <c r="AY275" s="180" t="s">
        <v>189</v>
      </c>
    </row>
    <row r="276" spans="1:65" s="2" customFormat="1" ht="16.5" customHeight="1">
      <c r="A276" s="34"/>
      <c r="B276" s="144"/>
      <c r="C276" s="187" t="s">
        <v>400</v>
      </c>
      <c r="D276" s="187" t="s">
        <v>235</v>
      </c>
      <c r="E276" s="188" t="s">
        <v>236</v>
      </c>
      <c r="F276" s="189" t="s">
        <v>237</v>
      </c>
      <c r="G276" s="190" t="s">
        <v>238</v>
      </c>
      <c r="H276" s="191">
        <v>27.84</v>
      </c>
      <c r="I276" s="192"/>
      <c r="J276" s="193">
        <f>ROUND(I276*H276,2)</f>
        <v>0</v>
      </c>
      <c r="K276" s="189" t="s">
        <v>195</v>
      </c>
      <c r="L276" s="194"/>
      <c r="M276" s="195" t="s">
        <v>3</v>
      </c>
      <c r="N276" s="196" t="s">
        <v>47</v>
      </c>
      <c r="O276" s="55"/>
      <c r="P276" s="154">
        <f>O276*H276</f>
        <v>0</v>
      </c>
      <c r="Q276" s="154">
        <v>1</v>
      </c>
      <c r="R276" s="154">
        <f>Q276*H276</f>
        <v>27.84</v>
      </c>
      <c r="S276" s="154">
        <v>0</v>
      </c>
      <c r="T276" s="155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56" t="s">
        <v>401</v>
      </c>
      <c r="AT276" s="156" t="s">
        <v>235</v>
      </c>
      <c r="AU276" s="156" t="s">
        <v>85</v>
      </c>
      <c r="AY276" s="19" t="s">
        <v>189</v>
      </c>
      <c r="BE276" s="157">
        <f>IF(N276="základní",J276,0)</f>
        <v>0</v>
      </c>
      <c r="BF276" s="157">
        <f>IF(N276="snížená",J276,0)</f>
        <v>0</v>
      </c>
      <c r="BG276" s="157">
        <f>IF(N276="zákl. přenesená",J276,0)</f>
        <v>0</v>
      </c>
      <c r="BH276" s="157">
        <f>IF(N276="sníž. přenesená",J276,0)</f>
        <v>0</v>
      </c>
      <c r="BI276" s="157">
        <f>IF(N276="nulová",J276,0)</f>
        <v>0</v>
      </c>
      <c r="BJ276" s="19" t="s">
        <v>83</v>
      </c>
      <c r="BK276" s="157">
        <f>ROUND(I276*H276,2)</f>
        <v>0</v>
      </c>
      <c r="BL276" s="19" t="s">
        <v>401</v>
      </c>
      <c r="BM276" s="156" t="s">
        <v>402</v>
      </c>
    </row>
    <row r="277" spans="1:65" s="13" customFormat="1" ht="11.25">
      <c r="B277" s="163"/>
      <c r="D277" s="164" t="s">
        <v>200</v>
      </c>
      <c r="E277" s="165" t="s">
        <v>3</v>
      </c>
      <c r="F277" s="166" t="s">
        <v>403</v>
      </c>
      <c r="H277" s="165" t="s">
        <v>3</v>
      </c>
      <c r="I277" s="167"/>
      <c r="L277" s="163"/>
      <c r="M277" s="168"/>
      <c r="N277" s="169"/>
      <c r="O277" s="169"/>
      <c r="P277" s="169"/>
      <c r="Q277" s="169"/>
      <c r="R277" s="169"/>
      <c r="S277" s="169"/>
      <c r="T277" s="170"/>
      <c r="AT277" s="165" t="s">
        <v>200</v>
      </c>
      <c r="AU277" s="165" t="s">
        <v>85</v>
      </c>
      <c r="AV277" s="13" t="s">
        <v>83</v>
      </c>
      <c r="AW277" s="13" t="s">
        <v>37</v>
      </c>
      <c r="AX277" s="13" t="s">
        <v>76</v>
      </c>
      <c r="AY277" s="165" t="s">
        <v>189</v>
      </c>
    </row>
    <row r="278" spans="1:65" s="14" customFormat="1" ht="11.25">
      <c r="B278" s="171"/>
      <c r="D278" s="164" t="s">
        <v>200</v>
      </c>
      <c r="E278" s="172" t="s">
        <v>3</v>
      </c>
      <c r="F278" s="173" t="s">
        <v>404</v>
      </c>
      <c r="H278" s="174">
        <v>27.84</v>
      </c>
      <c r="I278" s="175"/>
      <c r="L278" s="171"/>
      <c r="M278" s="176"/>
      <c r="N278" s="177"/>
      <c r="O278" s="177"/>
      <c r="P278" s="177"/>
      <c r="Q278" s="177"/>
      <c r="R278" s="177"/>
      <c r="S278" s="177"/>
      <c r="T278" s="178"/>
      <c r="AT278" s="172" t="s">
        <v>200</v>
      </c>
      <c r="AU278" s="172" t="s">
        <v>85</v>
      </c>
      <c r="AV278" s="14" t="s">
        <v>85</v>
      </c>
      <c r="AW278" s="14" t="s">
        <v>37</v>
      </c>
      <c r="AX278" s="14" t="s">
        <v>76</v>
      </c>
      <c r="AY278" s="172" t="s">
        <v>189</v>
      </c>
    </row>
    <row r="279" spans="1:65" s="15" customFormat="1" ht="11.25">
      <c r="B279" s="179"/>
      <c r="D279" s="164" t="s">
        <v>200</v>
      </c>
      <c r="E279" s="180" t="s">
        <v>3</v>
      </c>
      <c r="F279" s="181" t="s">
        <v>203</v>
      </c>
      <c r="H279" s="182">
        <v>27.84</v>
      </c>
      <c r="I279" s="183"/>
      <c r="L279" s="179"/>
      <c r="M279" s="184"/>
      <c r="N279" s="185"/>
      <c r="O279" s="185"/>
      <c r="P279" s="185"/>
      <c r="Q279" s="185"/>
      <c r="R279" s="185"/>
      <c r="S279" s="185"/>
      <c r="T279" s="186"/>
      <c r="AT279" s="180" t="s">
        <v>200</v>
      </c>
      <c r="AU279" s="180" t="s">
        <v>85</v>
      </c>
      <c r="AV279" s="15" t="s">
        <v>196</v>
      </c>
      <c r="AW279" s="15" t="s">
        <v>37</v>
      </c>
      <c r="AX279" s="15" t="s">
        <v>83</v>
      </c>
      <c r="AY279" s="180" t="s">
        <v>189</v>
      </c>
    </row>
    <row r="280" spans="1:65" s="2" customFormat="1" ht="37.9" customHeight="1">
      <c r="A280" s="34"/>
      <c r="B280" s="144"/>
      <c r="C280" s="145" t="s">
        <v>405</v>
      </c>
      <c r="D280" s="145" t="s">
        <v>191</v>
      </c>
      <c r="E280" s="146" t="s">
        <v>406</v>
      </c>
      <c r="F280" s="147" t="s">
        <v>407</v>
      </c>
      <c r="G280" s="148" t="s">
        <v>212</v>
      </c>
      <c r="H280" s="149">
        <v>14.4</v>
      </c>
      <c r="I280" s="150"/>
      <c r="J280" s="151">
        <f>ROUND(I280*H280,2)</f>
        <v>0</v>
      </c>
      <c r="K280" s="147" t="s">
        <v>195</v>
      </c>
      <c r="L280" s="35"/>
      <c r="M280" s="152" t="s">
        <v>3</v>
      </c>
      <c r="N280" s="153" t="s">
        <v>47</v>
      </c>
      <c r="O280" s="55"/>
      <c r="P280" s="154">
        <f>O280*H280</f>
        <v>0</v>
      </c>
      <c r="Q280" s="154">
        <v>0</v>
      </c>
      <c r="R280" s="154">
        <f>Q280*H280</f>
        <v>0</v>
      </c>
      <c r="S280" s="154">
        <v>0</v>
      </c>
      <c r="T280" s="155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56" t="s">
        <v>196</v>
      </c>
      <c r="AT280" s="156" t="s">
        <v>191</v>
      </c>
      <c r="AU280" s="156" t="s">
        <v>85</v>
      </c>
      <c r="AY280" s="19" t="s">
        <v>189</v>
      </c>
      <c r="BE280" s="157">
        <f>IF(N280="základní",J280,0)</f>
        <v>0</v>
      </c>
      <c r="BF280" s="157">
        <f>IF(N280="snížená",J280,0)</f>
        <v>0</v>
      </c>
      <c r="BG280" s="157">
        <f>IF(N280="zákl. přenesená",J280,0)</f>
        <v>0</v>
      </c>
      <c r="BH280" s="157">
        <f>IF(N280="sníž. přenesená",J280,0)</f>
        <v>0</v>
      </c>
      <c r="BI280" s="157">
        <f>IF(N280="nulová",J280,0)</f>
        <v>0</v>
      </c>
      <c r="BJ280" s="19" t="s">
        <v>83</v>
      </c>
      <c r="BK280" s="157">
        <f>ROUND(I280*H280,2)</f>
        <v>0</v>
      </c>
      <c r="BL280" s="19" t="s">
        <v>196</v>
      </c>
      <c r="BM280" s="156" t="s">
        <v>408</v>
      </c>
    </row>
    <row r="281" spans="1:65" s="2" customFormat="1" ht="11.25">
      <c r="A281" s="34"/>
      <c r="B281" s="35"/>
      <c r="C281" s="34"/>
      <c r="D281" s="158" t="s">
        <v>198</v>
      </c>
      <c r="E281" s="34"/>
      <c r="F281" s="159" t="s">
        <v>409</v>
      </c>
      <c r="G281" s="34"/>
      <c r="H281" s="34"/>
      <c r="I281" s="160"/>
      <c r="J281" s="34"/>
      <c r="K281" s="34"/>
      <c r="L281" s="35"/>
      <c r="M281" s="161"/>
      <c r="N281" s="162"/>
      <c r="O281" s="55"/>
      <c r="P281" s="55"/>
      <c r="Q281" s="55"/>
      <c r="R281" s="55"/>
      <c r="S281" s="55"/>
      <c r="T281" s="56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9" t="s">
        <v>198</v>
      </c>
      <c r="AU281" s="19" t="s">
        <v>85</v>
      </c>
    </row>
    <row r="282" spans="1:65" s="13" customFormat="1" ht="11.25">
      <c r="B282" s="163"/>
      <c r="D282" s="164" t="s">
        <v>200</v>
      </c>
      <c r="E282" s="165" t="s">
        <v>3</v>
      </c>
      <c r="F282" s="166" t="s">
        <v>410</v>
      </c>
      <c r="H282" s="165" t="s">
        <v>3</v>
      </c>
      <c r="I282" s="167"/>
      <c r="L282" s="163"/>
      <c r="M282" s="168"/>
      <c r="N282" s="169"/>
      <c r="O282" s="169"/>
      <c r="P282" s="169"/>
      <c r="Q282" s="169"/>
      <c r="R282" s="169"/>
      <c r="S282" s="169"/>
      <c r="T282" s="170"/>
      <c r="AT282" s="165" t="s">
        <v>200</v>
      </c>
      <c r="AU282" s="165" t="s">
        <v>85</v>
      </c>
      <c r="AV282" s="13" t="s">
        <v>83</v>
      </c>
      <c r="AW282" s="13" t="s">
        <v>37</v>
      </c>
      <c r="AX282" s="13" t="s">
        <v>76</v>
      </c>
      <c r="AY282" s="165" t="s">
        <v>189</v>
      </c>
    </row>
    <row r="283" spans="1:65" s="14" customFormat="1" ht="11.25">
      <c r="B283" s="171"/>
      <c r="D283" s="164" t="s">
        <v>200</v>
      </c>
      <c r="E283" s="172" t="s">
        <v>3</v>
      </c>
      <c r="F283" s="173" t="s">
        <v>411</v>
      </c>
      <c r="H283" s="174">
        <v>14.4</v>
      </c>
      <c r="I283" s="175"/>
      <c r="L283" s="171"/>
      <c r="M283" s="176"/>
      <c r="N283" s="177"/>
      <c r="O283" s="177"/>
      <c r="P283" s="177"/>
      <c r="Q283" s="177"/>
      <c r="R283" s="177"/>
      <c r="S283" s="177"/>
      <c r="T283" s="178"/>
      <c r="AT283" s="172" t="s">
        <v>200</v>
      </c>
      <c r="AU283" s="172" t="s">
        <v>85</v>
      </c>
      <c r="AV283" s="14" t="s">
        <v>85</v>
      </c>
      <c r="AW283" s="14" t="s">
        <v>37</v>
      </c>
      <c r="AX283" s="14" t="s">
        <v>76</v>
      </c>
      <c r="AY283" s="172" t="s">
        <v>189</v>
      </c>
    </row>
    <row r="284" spans="1:65" s="15" customFormat="1" ht="11.25">
      <c r="B284" s="179"/>
      <c r="D284" s="164" t="s">
        <v>200</v>
      </c>
      <c r="E284" s="180" t="s">
        <v>3</v>
      </c>
      <c r="F284" s="181" t="s">
        <v>203</v>
      </c>
      <c r="H284" s="182">
        <v>14.4</v>
      </c>
      <c r="I284" s="183"/>
      <c r="L284" s="179"/>
      <c r="M284" s="184"/>
      <c r="N284" s="185"/>
      <c r="O284" s="185"/>
      <c r="P284" s="185"/>
      <c r="Q284" s="185"/>
      <c r="R284" s="185"/>
      <c r="S284" s="185"/>
      <c r="T284" s="186"/>
      <c r="AT284" s="180" t="s">
        <v>200</v>
      </c>
      <c r="AU284" s="180" t="s">
        <v>85</v>
      </c>
      <c r="AV284" s="15" t="s">
        <v>196</v>
      </c>
      <c r="AW284" s="15" t="s">
        <v>37</v>
      </c>
      <c r="AX284" s="15" t="s">
        <v>83</v>
      </c>
      <c r="AY284" s="180" t="s">
        <v>189</v>
      </c>
    </row>
    <row r="285" spans="1:65" s="2" customFormat="1" ht="16.5" customHeight="1">
      <c r="A285" s="34"/>
      <c r="B285" s="144"/>
      <c r="C285" s="187" t="s">
        <v>412</v>
      </c>
      <c r="D285" s="187" t="s">
        <v>235</v>
      </c>
      <c r="E285" s="188" t="s">
        <v>413</v>
      </c>
      <c r="F285" s="189" t="s">
        <v>414</v>
      </c>
      <c r="G285" s="190" t="s">
        <v>238</v>
      </c>
      <c r="H285" s="191">
        <v>28.08</v>
      </c>
      <c r="I285" s="192"/>
      <c r="J285" s="193">
        <f>ROUND(I285*H285,2)</f>
        <v>0</v>
      </c>
      <c r="K285" s="189" t="s">
        <v>195</v>
      </c>
      <c r="L285" s="194"/>
      <c r="M285" s="195" t="s">
        <v>3</v>
      </c>
      <c r="N285" s="196" t="s">
        <v>47</v>
      </c>
      <c r="O285" s="55"/>
      <c r="P285" s="154">
        <f>O285*H285</f>
        <v>0</v>
      </c>
      <c r="Q285" s="154">
        <v>1</v>
      </c>
      <c r="R285" s="154">
        <f>Q285*H285</f>
        <v>28.08</v>
      </c>
      <c r="S285" s="154">
        <v>0</v>
      </c>
      <c r="T285" s="155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56" t="s">
        <v>401</v>
      </c>
      <c r="AT285" s="156" t="s">
        <v>235</v>
      </c>
      <c r="AU285" s="156" t="s">
        <v>85</v>
      </c>
      <c r="AY285" s="19" t="s">
        <v>189</v>
      </c>
      <c r="BE285" s="157">
        <f>IF(N285="základní",J285,0)</f>
        <v>0</v>
      </c>
      <c r="BF285" s="157">
        <f>IF(N285="snížená",J285,0)</f>
        <v>0</v>
      </c>
      <c r="BG285" s="157">
        <f>IF(N285="zákl. přenesená",J285,0)</f>
        <v>0</v>
      </c>
      <c r="BH285" s="157">
        <f>IF(N285="sníž. přenesená",J285,0)</f>
        <v>0</v>
      </c>
      <c r="BI285" s="157">
        <f>IF(N285="nulová",J285,0)</f>
        <v>0</v>
      </c>
      <c r="BJ285" s="19" t="s">
        <v>83</v>
      </c>
      <c r="BK285" s="157">
        <f>ROUND(I285*H285,2)</f>
        <v>0</v>
      </c>
      <c r="BL285" s="19" t="s">
        <v>401</v>
      </c>
      <c r="BM285" s="156" t="s">
        <v>415</v>
      </c>
    </row>
    <row r="286" spans="1:65" s="13" customFormat="1" ht="11.25">
      <c r="B286" s="163"/>
      <c r="D286" s="164" t="s">
        <v>200</v>
      </c>
      <c r="E286" s="165" t="s">
        <v>3</v>
      </c>
      <c r="F286" s="166" t="s">
        <v>416</v>
      </c>
      <c r="H286" s="165" t="s">
        <v>3</v>
      </c>
      <c r="I286" s="167"/>
      <c r="L286" s="163"/>
      <c r="M286" s="168"/>
      <c r="N286" s="169"/>
      <c r="O286" s="169"/>
      <c r="P286" s="169"/>
      <c r="Q286" s="169"/>
      <c r="R286" s="169"/>
      <c r="S286" s="169"/>
      <c r="T286" s="170"/>
      <c r="AT286" s="165" t="s">
        <v>200</v>
      </c>
      <c r="AU286" s="165" t="s">
        <v>85</v>
      </c>
      <c r="AV286" s="13" t="s">
        <v>83</v>
      </c>
      <c r="AW286" s="13" t="s">
        <v>37</v>
      </c>
      <c r="AX286" s="13" t="s">
        <v>76</v>
      </c>
      <c r="AY286" s="165" t="s">
        <v>189</v>
      </c>
    </row>
    <row r="287" spans="1:65" s="14" customFormat="1" ht="11.25">
      <c r="B287" s="171"/>
      <c r="D287" s="164" t="s">
        <v>200</v>
      </c>
      <c r="E287" s="172" t="s">
        <v>3</v>
      </c>
      <c r="F287" s="173" t="s">
        <v>417</v>
      </c>
      <c r="H287" s="174">
        <v>28.08</v>
      </c>
      <c r="I287" s="175"/>
      <c r="L287" s="171"/>
      <c r="M287" s="176"/>
      <c r="N287" s="177"/>
      <c r="O287" s="177"/>
      <c r="P287" s="177"/>
      <c r="Q287" s="177"/>
      <c r="R287" s="177"/>
      <c r="S287" s="177"/>
      <c r="T287" s="178"/>
      <c r="AT287" s="172" t="s">
        <v>200</v>
      </c>
      <c r="AU287" s="172" t="s">
        <v>85</v>
      </c>
      <c r="AV287" s="14" t="s">
        <v>85</v>
      </c>
      <c r="AW287" s="14" t="s">
        <v>37</v>
      </c>
      <c r="AX287" s="14" t="s">
        <v>76</v>
      </c>
      <c r="AY287" s="172" t="s">
        <v>189</v>
      </c>
    </row>
    <row r="288" spans="1:65" s="15" customFormat="1" ht="11.25">
      <c r="B288" s="179"/>
      <c r="D288" s="164" t="s">
        <v>200</v>
      </c>
      <c r="E288" s="180" t="s">
        <v>3</v>
      </c>
      <c r="F288" s="181" t="s">
        <v>203</v>
      </c>
      <c r="H288" s="182">
        <v>28.08</v>
      </c>
      <c r="I288" s="183"/>
      <c r="L288" s="179"/>
      <c r="M288" s="184"/>
      <c r="N288" s="185"/>
      <c r="O288" s="185"/>
      <c r="P288" s="185"/>
      <c r="Q288" s="185"/>
      <c r="R288" s="185"/>
      <c r="S288" s="185"/>
      <c r="T288" s="186"/>
      <c r="AT288" s="180" t="s">
        <v>200</v>
      </c>
      <c r="AU288" s="180" t="s">
        <v>85</v>
      </c>
      <c r="AV288" s="15" t="s">
        <v>196</v>
      </c>
      <c r="AW288" s="15" t="s">
        <v>37</v>
      </c>
      <c r="AX288" s="15" t="s">
        <v>83</v>
      </c>
      <c r="AY288" s="180" t="s">
        <v>189</v>
      </c>
    </row>
    <row r="289" spans="1:65" s="2" customFormat="1" ht="16.5" customHeight="1">
      <c r="A289" s="34"/>
      <c r="B289" s="144"/>
      <c r="C289" s="145" t="s">
        <v>418</v>
      </c>
      <c r="D289" s="145" t="s">
        <v>191</v>
      </c>
      <c r="E289" s="146" t="s">
        <v>419</v>
      </c>
      <c r="F289" s="147" t="s">
        <v>420</v>
      </c>
      <c r="G289" s="148" t="s">
        <v>194</v>
      </c>
      <c r="H289" s="149">
        <v>30</v>
      </c>
      <c r="I289" s="150"/>
      <c r="J289" s="151">
        <f>ROUND(I289*H289,2)</f>
        <v>0</v>
      </c>
      <c r="K289" s="147" t="s">
        <v>195</v>
      </c>
      <c r="L289" s="35"/>
      <c r="M289" s="152" t="s">
        <v>3</v>
      </c>
      <c r="N289" s="153" t="s">
        <v>47</v>
      </c>
      <c r="O289" s="55"/>
      <c r="P289" s="154">
        <f>O289*H289</f>
        <v>0</v>
      </c>
      <c r="Q289" s="154">
        <v>0</v>
      </c>
      <c r="R289" s="154">
        <f>Q289*H289</f>
        <v>0</v>
      </c>
      <c r="S289" s="154">
        <v>0</v>
      </c>
      <c r="T289" s="155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56" t="s">
        <v>196</v>
      </c>
      <c r="AT289" s="156" t="s">
        <v>191</v>
      </c>
      <c r="AU289" s="156" t="s">
        <v>85</v>
      </c>
      <c r="AY289" s="19" t="s">
        <v>189</v>
      </c>
      <c r="BE289" s="157">
        <f>IF(N289="základní",J289,0)</f>
        <v>0</v>
      </c>
      <c r="BF289" s="157">
        <f>IF(N289="snížená",J289,0)</f>
        <v>0</v>
      </c>
      <c r="BG289" s="157">
        <f>IF(N289="zákl. přenesená",J289,0)</f>
        <v>0</v>
      </c>
      <c r="BH289" s="157">
        <f>IF(N289="sníž. přenesená",J289,0)</f>
        <v>0</v>
      </c>
      <c r="BI289" s="157">
        <f>IF(N289="nulová",J289,0)</f>
        <v>0</v>
      </c>
      <c r="BJ289" s="19" t="s">
        <v>83</v>
      </c>
      <c r="BK289" s="157">
        <f>ROUND(I289*H289,2)</f>
        <v>0</v>
      </c>
      <c r="BL289" s="19" t="s">
        <v>196</v>
      </c>
      <c r="BM289" s="156" t="s">
        <v>421</v>
      </c>
    </row>
    <row r="290" spans="1:65" s="2" customFormat="1" ht="11.25">
      <c r="A290" s="34"/>
      <c r="B290" s="35"/>
      <c r="C290" s="34"/>
      <c r="D290" s="158" t="s">
        <v>198</v>
      </c>
      <c r="E290" s="34"/>
      <c r="F290" s="159" t="s">
        <v>422</v>
      </c>
      <c r="G290" s="34"/>
      <c r="H290" s="34"/>
      <c r="I290" s="160"/>
      <c r="J290" s="34"/>
      <c r="K290" s="34"/>
      <c r="L290" s="35"/>
      <c r="M290" s="161"/>
      <c r="N290" s="162"/>
      <c r="O290" s="55"/>
      <c r="P290" s="55"/>
      <c r="Q290" s="55"/>
      <c r="R290" s="55"/>
      <c r="S290" s="55"/>
      <c r="T290" s="56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9" t="s">
        <v>198</v>
      </c>
      <c r="AU290" s="19" t="s">
        <v>85</v>
      </c>
    </row>
    <row r="291" spans="1:65" s="13" customFormat="1" ht="11.25">
      <c r="B291" s="163"/>
      <c r="D291" s="164" t="s">
        <v>200</v>
      </c>
      <c r="E291" s="165" t="s">
        <v>3</v>
      </c>
      <c r="F291" s="166" t="s">
        <v>423</v>
      </c>
      <c r="H291" s="165" t="s">
        <v>3</v>
      </c>
      <c r="I291" s="167"/>
      <c r="L291" s="163"/>
      <c r="M291" s="168"/>
      <c r="N291" s="169"/>
      <c r="O291" s="169"/>
      <c r="P291" s="169"/>
      <c r="Q291" s="169"/>
      <c r="R291" s="169"/>
      <c r="S291" s="169"/>
      <c r="T291" s="170"/>
      <c r="AT291" s="165" t="s">
        <v>200</v>
      </c>
      <c r="AU291" s="165" t="s">
        <v>85</v>
      </c>
      <c r="AV291" s="13" t="s">
        <v>83</v>
      </c>
      <c r="AW291" s="13" t="s">
        <v>37</v>
      </c>
      <c r="AX291" s="13" t="s">
        <v>76</v>
      </c>
      <c r="AY291" s="165" t="s">
        <v>189</v>
      </c>
    </row>
    <row r="292" spans="1:65" s="14" customFormat="1" ht="11.25">
      <c r="B292" s="171"/>
      <c r="D292" s="164" t="s">
        <v>200</v>
      </c>
      <c r="E292" s="172" t="s">
        <v>3</v>
      </c>
      <c r="F292" s="173" t="s">
        <v>424</v>
      </c>
      <c r="H292" s="174">
        <v>30</v>
      </c>
      <c r="I292" s="175"/>
      <c r="L292" s="171"/>
      <c r="M292" s="176"/>
      <c r="N292" s="177"/>
      <c r="O292" s="177"/>
      <c r="P292" s="177"/>
      <c r="Q292" s="177"/>
      <c r="R292" s="177"/>
      <c r="S292" s="177"/>
      <c r="T292" s="178"/>
      <c r="AT292" s="172" t="s">
        <v>200</v>
      </c>
      <c r="AU292" s="172" t="s">
        <v>85</v>
      </c>
      <c r="AV292" s="14" t="s">
        <v>85</v>
      </c>
      <c r="AW292" s="14" t="s">
        <v>37</v>
      </c>
      <c r="AX292" s="14" t="s">
        <v>76</v>
      </c>
      <c r="AY292" s="172" t="s">
        <v>189</v>
      </c>
    </row>
    <row r="293" spans="1:65" s="15" customFormat="1" ht="11.25">
      <c r="B293" s="179"/>
      <c r="D293" s="164" t="s">
        <v>200</v>
      </c>
      <c r="E293" s="180" t="s">
        <v>3</v>
      </c>
      <c r="F293" s="181" t="s">
        <v>203</v>
      </c>
      <c r="H293" s="182">
        <v>30</v>
      </c>
      <c r="I293" s="183"/>
      <c r="L293" s="179"/>
      <c r="M293" s="184"/>
      <c r="N293" s="185"/>
      <c r="O293" s="185"/>
      <c r="P293" s="185"/>
      <c r="Q293" s="185"/>
      <c r="R293" s="185"/>
      <c r="S293" s="185"/>
      <c r="T293" s="186"/>
      <c r="AT293" s="180" t="s">
        <v>200</v>
      </c>
      <c r="AU293" s="180" t="s">
        <v>85</v>
      </c>
      <c r="AV293" s="15" t="s">
        <v>196</v>
      </c>
      <c r="AW293" s="15" t="s">
        <v>37</v>
      </c>
      <c r="AX293" s="15" t="s">
        <v>83</v>
      </c>
      <c r="AY293" s="180" t="s">
        <v>189</v>
      </c>
    </row>
    <row r="294" spans="1:65" s="2" customFormat="1" ht="21.75" customHeight="1">
      <c r="A294" s="34"/>
      <c r="B294" s="144"/>
      <c r="C294" s="145" t="s">
        <v>425</v>
      </c>
      <c r="D294" s="145" t="s">
        <v>191</v>
      </c>
      <c r="E294" s="146" t="s">
        <v>426</v>
      </c>
      <c r="F294" s="147" t="s">
        <v>427</v>
      </c>
      <c r="G294" s="148" t="s">
        <v>212</v>
      </c>
      <c r="H294" s="149">
        <v>2.88</v>
      </c>
      <c r="I294" s="150"/>
      <c r="J294" s="151">
        <f>ROUND(I294*H294,2)</f>
        <v>0</v>
      </c>
      <c r="K294" s="147" t="s">
        <v>195</v>
      </c>
      <c r="L294" s="35"/>
      <c r="M294" s="152" t="s">
        <v>3</v>
      </c>
      <c r="N294" s="153" t="s">
        <v>47</v>
      </c>
      <c r="O294" s="55"/>
      <c r="P294" s="154">
        <f>O294*H294</f>
        <v>0</v>
      </c>
      <c r="Q294" s="154">
        <v>1.8907700000000001</v>
      </c>
      <c r="R294" s="154">
        <f>Q294*H294</f>
        <v>5.4454175999999999</v>
      </c>
      <c r="S294" s="154">
        <v>0</v>
      </c>
      <c r="T294" s="155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56" t="s">
        <v>196</v>
      </c>
      <c r="AT294" s="156" t="s">
        <v>191</v>
      </c>
      <c r="AU294" s="156" t="s">
        <v>85</v>
      </c>
      <c r="AY294" s="19" t="s">
        <v>189</v>
      </c>
      <c r="BE294" s="157">
        <f>IF(N294="základní",J294,0)</f>
        <v>0</v>
      </c>
      <c r="BF294" s="157">
        <f>IF(N294="snížená",J294,0)</f>
        <v>0</v>
      </c>
      <c r="BG294" s="157">
        <f>IF(N294="zákl. přenesená",J294,0)</f>
        <v>0</v>
      </c>
      <c r="BH294" s="157">
        <f>IF(N294="sníž. přenesená",J294,0)</f>
        <v>0</v>
      </c>
      <c r="BI294" s="157">
        <f>IF(N294="nulová",J294,0)</f>
        <v>0</v>
      </c>
      <c r="BJ294" s="19" t="s">
        <v>83</v>
      </c>
      <c r="BK294" s="157">
        <f>ROUND(I294*H294,2)</f>
        <v>0</v>
      </c>
      <c r="BL294" s="19" t="s">
        <v>196</v>
      </c>
      <c r="BM294" s="156" t="s">
        <v>428</v>
      </c>
    </row>
    <row r="295" spans="1:65" s="2" customFormat="1" ht="11.25">
      <c r="A295" s="34"/>
      <c r="B295" s="35"/>
      <c r="C295" s="34"/>
      <c r="D295" s="158" t="s">
        <v>198</v>
      </c>
      <c r="E295" s="34"/>
      <c r="F295" s="159" t="s">
        <v>429</v>
      </c>
      <c r="G295" s="34"/>
      <c r="H295" s="34"/>
      <c r="I295" s="160"/>
      <c r="J295" s="34"/>
      <c r="K295" s="34"/>
      <c r="L295" s="35"/>
      <c r="M295" s="161"/>
      <c r="N295" s="162"/>
      <c r="O295" s="55"/>
      <c r="P295" s="55"/>
      <c r="Q295" s="55"/>
      <c r="R295" s="55"/>
      <c r="S295" s="55"/>
      <c r="T295" s="56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9" t="s">
        <v>198</v>
      </c>
      <c r="AU295" s="19" t="s">
        <v>85</v>
      </c>
    </row>
    <row r="296" spans="1:65" s="13" customFormat="1" ht="11.25">
      <c r="B296" s="163"/>
      <c r="D296" s="164" t="s">
        <v>200</v>
      </c>
      <c r="E296" s="165" t="s">
        <v>3</v>
      </c>
      <c r="F296" s="166" t="s">
        <v>430</v>
      </c>
      <c r="H296" s="165" t="s">
        <v>3</v>
      </c>
      <c r="I296" s="167"/>
      <c r="L296" s="163"/>
      <c r="M296" s="168"/>
      <c r="N296" s="169"/>
      <c r="O296" s="169"/>
      <c r="P296" s="169"/>
      <c r="Q296" s="169"/>
      <c r="R296" s="169"/>
      <c r="S296" s="169"/>
      <c r="T296" s="170"/>
      <c r="AT296" s="165" t="s">
        <v>200</v>
      </c>
      <c r="AU296" s="165" t="s">
        <v>85</v>
      </c>
      <c r="AV296" s="13" t="s">
        <v>83</v>
      </c>
      <c r="AW296" s="13" t="s">
        <v>37</v>
      </c>
      <c r="AX296" s="13" t="s">
        <v>76</v>
      </c>
      <c r="AY296" s="165" t="s">
        <v>189</v>
      </c>
    </row>
    <row r="297" spans="1:65" s="14" customFormat="1" ht="11.25">
      <c r="B297" s="171"/>
      <c r="D297" s="164" t="s">
        <v>200</v>
      </c>
      <c r="E297" s="172" t="s">
        <v>3</v>
      </c>
      <c r="F297" s="173" t="s">
        <v>431</v>
      </c>
      <c r="H297" s="174">
        <v>2.88</v>
      </c>
      <c r="I297" s="175"/>
      <c r="L297" s="171"/>
      <c r="M297" s="176"/>
      <c r="N297" s="177"/>
      <c r="O297" s="177"/>
      <c r="P297" s="177"/>
      <c r="Q297" s="177"/>
      <c r="R297" s="177"/>
      <c r="S297" s="177"/>
      <c r="T297" s="178"/>
      <c r="AT297" s="172" t="s">
        <v>200</v>
      </c>
      <c r="AU297" s="172" t="s">
        <v>85</v>
      </c>
      <c r="AV297" s="14" t="s">
        <v>85</v>
      </c>
      <c r="AW297" s="14" t="s">
        <v>37</v>
      </c>
      <c r="AX297" s="14" t="s">
        <v>76</v>
      </c>
      <c r="AY297" s="172" t="s">
        <v>189</v>
      </c>
    </row>
    <row r="298" spans="1:65" s="15" customFormat="1" ht="11.25">
      <c r="B298" s="179"/>
      <c r="D298" s="164" t="s">
        <v>200</v>
      </c>
      <c r="E298" s="180" t="s">
        <v>3</v>
      </c>
      <c r="F298" s="181" t="s">
        <v>203</v>
      </c>
      <c r="H298" s="182">
        <v>2.88</v>
      </c>
      <c r="I298" s="183"/>
      <c r="L298" s="179"/>
      <c r="M298" s="184"/>
      <c r="N298" s="185"/>
      <c r="O298" s="185"/>
      <c r="P298" s="185"/>
      <c r="Q298" s="185"/>
      <c r="R298" s="185"/>
      <c r="S298" s="185"/>
      <c r="T298" s="186"/>
      <c r="AT298" s="180" t="s">
        <v>200</v>
      </c>
      <c r="AU298" s="180" t="s">
        <v>85</v>
      </c>
      <c r="AV298" s="15" t="s">
        <v>196</v>
      </c>
      <c r="AW298" s="15" t="s">
        <v>37</v>
      </c>
      <c r="AX298" s="15" t="s">
        <v>83</v>
      </c>
      <c r="AY298" s="180" t="s">
        <v>189</v>
      </c>
    </row>
    <row r="299" spans="1:65" s="2" customFormat="1" ht="16.5" customHeight="1">
      <c r="A299" s="34"/>
      <c r="B299" s="144"/>
      <c r="C299" s="145" t="s">
        <v>432</v>
      </c>
      <c r="D299" s="145" t="s">
        <v>191</v>
      </c>
      <c r="E299" s="146" t="s">
        <v>433</v>
      </c>
      <c r="F299" s="147" t="s">
        <v>434</v>
      </c>
      <c r="G299" s="148" t="s">
        <v>194</v>
      </c>
      <c r="H299" s="149">
        <v>30</v>
      </c>
      <c r="I299" s="150"/>
      <c r="J299" s="151">
        <f>ROUND(I299*H299,2)</f>
        <v>0</v>
      </c>
      <c r="K299" s="147" t="s">
        <v>195</v>
      </c>
      <c r="L299" s="35"/>
      <c r="M299" s="152" t="s">
        <v>3</v>
      </c>
      <c r="N299" s="153" t="s">
        <v>47</v>
      </c>
      <c r="O299" s="55"/>
      <c r="P299" s="154">
        <f>O299*H299</f>
        <v>0</v>
      </c>
      <c r="Q299" s="154">
        <v>1.0000000000000001E-5</v>
      </c>
      <c r="R299" s="154">
        <f>Q299*H299</f>
        <v>3.0000000000000003E-4</v>
      </c>
      <c r="S299" s="154">
        <v>0</v>
      </c>
      <c r="T299" s="155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56" t="s">
        <v>196</v>
      </c>
      <c r="AT299" s="156" t="s">
        <v>191</v>
      </c>
      <c r="AU299" s="156" t="s">
        <v>85</v>
      </c>
      <c r="AY299" s="19" t="s">
        <v>189</v>
      </c>
      <c r="BE299" s="157">
        <f>IF(N299="základní",J299,0)</f>
        <v>0</v>
      </c>
      <c r="BF299" s="157">
        <f>IF(N299="snížená",J299,0)</f>
        <v>0</v>
      </c>
      <c r="BG299" s="157">
        <f>IF(N299="zákl. přenesená",J299,0)</f>
        <v>0</v>
      </c>
      <c r="BH299" s="157">
        <f>IF(N299="sníž. přenesená",J299,0)</f>
        <v>0</v>
      </c>
      <c r="BI299" s="157">
        <f>IF(N299="nulová",J299,0)</f>
        <v>0</v>
      </c>
      <c r="BJ299" s="19" t="s">
        <v>83</v>
      </c>
      <c r="BK299" s="157">
        <f>ROUND(I299*H299,2)</f>
        <v>0</v>
      </c>
      <c r="BL299" s="19" t="s">
        <v>196</v>
      </c>
      <c r="BM299" s="156" t="s">
        <v>435</v>
      </c>
    </row>
    <row r="300" spans="1:65" s="2" customFormat="1" ht="11.25">
      <c r="A300" s="34"/>
      <c r="B300" s="35"/>
      <c r="C300" s="34"/>
      <c r="D300" s="158" t="s">
        <v>198</v>
      </c>
      <c r="E300" s="34"/>
      <c r="F300" s="159" t="s">
        <v>436</v>
      </c>
      <c r="G300" s="34"/>
      <c r="H300" s="34"/>
      <c r="I300" s="160"/>
      <c r="J300" s="34"/>
      <c r="K300" s="34"/>
      <c r="L300" s="35"/>
      <c r="M300" s="161"/>
      <c r="N300" s="162"/>
      <c r="O300" s="55"/>
      <c r="P300" s="55"/>
      <c r="Q300" s="55"/>
      <c r="R300" s="55"/>
      <c r="S300" s="55"/>
      <c r="T300" s="56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9" t="s">
        <v>198</v>
      </c>
      <c r="AU300" s="19" t="s">
        <v>85</v>
      </c>
    </row>
    <row r="301" spans="1:65" s="13" customFormat="1" ht="11.25">
      <c r="B301" s="163"/>
      <c r="D301" s="164" t="s">
        <v>200</v>
      </c>
      <c r="E301" s="165" t="s">
        <v>3</v>
      </c>
      <c r="F301" s="166" t="s">
        <v>437</v>
      </c>
      <c r="H301" s="165" t="s">
        <v>3</v>
      </c>
      <c r="I301" s="167"/>
      <c r="L301" s="163"/>
      <c r="M301" s="168"/>
      <c r="N301" s="169"/>
      <c r="O301" s="169"/>
      <c r="P301" s="169"/>
      <c r="Q301" s="169"/>
      <c r="R301" s="169"/>
      <c r="S301" s="169"/>
      <c r="T301" s="170"/>
      <c r="AT301" s="165" t="s">
        <v>200</v>
      </c>
      <c r="AU301" s="165" t="s">
        <v>85</v>
      </c>
      <c r="AV301" s="13" t="s">
        <v>83</v>
      </c>
      <c r="AW301" s="13" t="s">
        <v>37</v>
      </c>
      <c r="AX301" s="13" t="s">
        <v>76</v>
      </c>
      <c r="AY301" s="165" t="s">
        <v>189</v>
      </c>
    </row>
    <row r="302" spans="1:65" s="14" customFormat="1" ht="11.25">
      <c r="B302" s="171"/>
      <c r="D302" s="164" t="s">
        <v>200</v>
      </c>
      <c r="E302" s="172" t="s">
        <v>3</v>
      </c>
      <c r="F302" s="173" t="s">
        <v>424</v>
      </c>
      <c r="H302" s="174">
        <v>30</v>
      </c>
      <c r="I302" s="175"/>
      <c r="L302" s="171"/>
      <c r="M302" s="176"/>
      <c r="N302" s="177"/>
      <c r="O302" s="177"/>
      <c r="P302" s="177"/>
      <c r="Q302" s="177"/>
      <c r="R302" s="177"/>
      <c r="S302" s="177"/>
      <c r="T302" s="178"/>
      <c r="AT302" s="172" t="s">
        <v>200</v>
      </c>
      <c r="AU302" s="172" t="s">
        <v>85</v>
      </c>
      <c r="AV302" s="14" t="s">
        <v>85</v>
      </c>
      <c r="AW302" s="14" t="s">
        <v>37</v>
      </c>
      <c r="AX302" s="14" t="s">
        <v>76</v>
      </c>
      <c r="AY302" s="172" t="s">
        <v>189</v>
      </c>
    </row>
    <row r="303" spans="1:65" s="15" customFormat="1" ht="11.25">
      <c r="B303" s="179"/>
      <c r="D303" s="164" t="s">
        <v>200</v>
      </c>
      <c r="E303" s="180" t="s">
        <v>3</v>
      </c>
      <c r="F303" s="181" t="s">
        <v>203</v>
      </c>
      <c r="H303" s="182">
        <v>30</v>
      </c>
      <c r="I303" s="183"/>
      <c r="L303" s="179"/>
      <c r="M303" s="184"/>
      <c r="N303" s="185"/>
      <c r="O303" s="185"/>
      <c r="P303" s="185"/>
      <c r="Q303" s="185"/>
      <c r="R303" s="185"/>
      <c r="S303" s="185"/>
      <c r="T303" s="186"/>
      <c r="AT303" s="180" t="s">
        <v>200</v>
      </c>
      <c r="AU303" s="180" t="s">
        <v>85</v>
      </c>
      <c r="AV303" s="15" t="s">
        <v>196</v>
      </c>
      <c r="AW303" s="15" t="s">
        <v>37</v>
      </c>
      <c r="AX303" s="15" t="s">
        <v>83</v>
      </c>
      <c r="AY303" s="180" t="s">
        <v>189</v>
      </c>
    </row>
    <row r="304" spans="1:65" s="2" customFormat="1" ht="16.5" customHeight="1">
      <c r="A304" s="34"/>
      <c r="B304" s="144"/>
      <c r="C304" s="187" t="s">
        <v>438</v>
      </c>
      <c r="D304" s="187" t="s">
        <v>235</v>
      </c>
      <c r="E304" s="188" t="s">
        <v>439</v>
      </c>
      <c r="F304" s="189" t="s">
        <v>440</v>
      </c>
      <c r="G304" s="190" t="s">
        <v>194</v>
      </c>
      <c r="H304" s="191">
        <v>13.904999999999999</v>
      </c>
      <c r="I304" s="192"/>
      <c r="J304" s="193">
        <f>ROUND(I304*H304,2)</f>
        <v>0</v>
      </c>
      <c r="K304" s="189" t="s">
        <v>195</v>
      </c>
      <c r="L304" s="194"/>
      <c r="M304" s="195" t="s">
        <v>3</v>
      </c>
      <c r="N304" s="196" t="s">
        <v>47</v>
      </c>
      <c r="O304" s="55"/>
      <c r="P304" s="154">
        <f>O304*H304</f>
        <v>0</v>
      </c>
      <c r="Q304" s="154">
        <v>3.6099999999999999E-3</v>
      </c>
      <c r="R304" s="154">
        <f>Q304*H304</f>
        <v>5.019705E-2</v>
      </c>
      <c r="S304" s="154">
        <v>0</v>
      </c>
      <c r="T304" s="155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56" t="s">
        <v>239</v>
      </c>
      <c r="AT304" s="156" t="s">
        <v>235</v>
      </c>
      <c r="AU304" s="156" t="s">
        <v>85</v>
      </c>
      <c r="AY304" s="19" t="s">
        <v>189</v>
      </c>
      <c r="BE304" s="157">
        <f>IF(N304="základní",J304,0)</f>
        <v>0</v>
      </c>
      <c r="BF304" s="157">
        <f>IF(N304="snížená",J304,0)</f>
        <v>0</v>
      </c>
      <c r="BG304" s="157">
        <f>IF(N304="zákl. přenesená",J304,0)</f>
        <v>0</v>
      </c>
      <c r="BH304" s="157">
        <f>IF(N304="sníž. přenesená",J304,0)</f>
        <v>0</v>
      </c>
      <c r="BI304" s="157">
        <f>IF(N304="nulová",J304,0)</f>
        <v>0</v>
      </c>
      <c r="BJ304" s="19" t="s">
        <v>83</v>
      </c>
      <c r="BK304" s="157">
        <f>ROUND(I304*H304,2)</f>
        <v>0</v>
      </c>
      <c r="BL304" s="19" t="s">
        <v>196</v>
      </c>
      <c r="BM304" s="156" t="s">
        <v>441</v>
      </c>
    </row>
    <row r="305" spans="1:65" s="13" customFormat="1" ht="11.25">
      <c r="B305" s="163"/>
      <c r="D305" s="164" t="s">
        <v>200</v>
      </c>
      <c r="E305" s="165" t="s">
        <v>3</v>
      </c>
      <c r="F305" s="166" t="s">
        <v>442</v>
      </c>
      <c r="H305" s="165" t="s">
        <v>3</v>
      </c>
      <c r="I305" s="167"/>
      <c r="L305" s="163"/>
      <c r="M305" s="168"/>
      <c r="N305" s="169"/>
      <c r="O305" s="169"/>
      <c r="P305" s="169"/>
      <c r="Q305" s="169"/>
      <c r="R305" s="169"/>
      <c r="S305" s="169"/>
      <c r="T305" s="170"/>
      <c r="AT305" s="165" t="s">
        <v>200</v>
      </c>
      <c r="AU305" s="165" t="s">
        <v>85</v>
      </c>
      <c r="AV305" s="13" t="s">
        <v>83</v>
      </c>
      <c r="AW305" s="13" t="s">
        <v>37</v>
      </c>
      <c r="AX305" s="13" t="s">
        <v>76</v>
      </c>
      <c r="AY305" s="165" t="s">
        <v>189</v>
      </c>
    </row>
    <row r="306" spans="1:65" s="14" customFormat="1" ht="11.25">
      <c r="B306" s="171"/>
      <c r="D306" s="164" t="s">
        <v>200</v>
      </c>
      <c r="E306" s="172" t="s">
        <v>3</v>
      </c>
      <c r="F306" s="173" t="s">
        <v>443</v>
      </c>
      <c r="H306" s="174">
        <v>13.904999999999999</v>
      </c>
      <c r="I306" s="175"/>
      <c r="L306" s="171"/>
      <c r="M306" s="176"/>
      <c r="N306" s="177"/>
      <c r="O306" s="177"/>
      <c r="P306" s="177"/>
      <c r="Q306" s="177"/>
      <c r="R306" s="177"/>
      <c r="S306" s="177"/>
      <c r="T306" s="178"/>
      <c r="AT306" s="172" t="s">
        <v>200</v>
      </c>
      <c r="AU306" s="172" t="s">
        <v>85</v>
      </c>
      <c r="AV306" s="14" t="s">
        <v>85</v>
      </c>
      <c r="AW306" s="14" t="s">
        <v>37</v>
      </c>
      <c r="AX306" s="14" t="s">
        <v>76</v>
      </c>
      <c r="AY306" s="172" t="s">
        <v>189</v>
      </c>
    </row>
    <row r="307" spans="1:65" s="15" customFormat="1" ht="11.25">
      <c r="B307" s="179"/>
      <c r="D307" s="164" t="s">
        <v>200</v>
      </c>
      <c r="E307" s="180" t="s">
        <v>3</v>
      </c>
      <c r="F307" s="181" t="s">
        <v>203</v>
      </c>
      <c r="H307" s="182">
        <v>13.904999999999999</v>
      </c>
      <c r="I307" s="183"/>
      <c r="L307" s="179"/>
      <c r="M307" s="184"/>
      <c r="N307" s="185"/>
      <c r="O307" s="185"/>
      <c r="P307" s="185"/>
      <c r="Q307" s="185"/>
      <c r="R307" s="185"/>
      <c r="S307" s="185"/>
      <c r="T307" s="186"/>
      <c r="AT307" s="180" t="s">
        <v>200</v>
      </c>
      <c r="AU307" s="180" t="s">
        <v>85</v>
      </c>
      <c r="AV307" s="15" t="s">
        <v>196</v>
      </c>
      <c r="AW307" s="15" t="s">
        <v>37</v>
      </c>
      <c r="AX307" s="15" t="s">
        <v>83</v>
      </c>
      <c r="AY307" s="180" t="s">
        <v>189</v>
      </c>
    </row>
    <row r="308" spans="1:65" s="12" customFormat="1" ht="22.9" customHeight="1">
      <c r="B308" s="131"/>
      <c r="D308" s="132" t="s">
        <v>75</v>
      </c>
      <c r="E308" s="142" t="s">
        <v>444</v>
      </c>
      <c r="F308" s="142" t="s">
        <v>445</v>
      </c>
      <c r="I308" s="134"/>
      <c r="J308" s="143">
        <f>BK308</f>
        <v>0</v>
      </c>
      <c r="L308" s="131"/>
      <c r="M308" s="136"/>
      <c r="N308" s="137"/>
      <c r="O308" s="137"/>
      <c r="P308" s="138">
        <f>SUM(P309:P366)</f>
        <v>0</v>
      </c>
      <c r="Q308" s="137"/>
      <c r="R308" s="138">
        <f>SUM(R309:R366)</f>
        <v>5.9189432499999999</v>
      </c>
      <c r="S308" s="137"/>
      <c r="T308" s="139">
        <f>SUM(T309:T366)</f>
        <v>0</v>
      </c>
      <c r="AR308" s="132" t="s">
        <v>83</v>
      </c>
      <c r="AT308" s="140" t="s">
        <v>75</v>
      </c>
      <c r="AU308" s="140" t="s">
        <v>83</v>
      </c>
      <c r="AY308" s="132" t="s">
        <v>189</v>
      </c>
      <c r="BK308" s="141">
        <f>SUM(BK309:BK366)</f>
        <v>0</v>
      </c>
    </row>
    <row r="309" spans="1:65" s="2" customFormat="1" ht="24.2" customHeight="1">
      <c r="A309" s="34"/>
      <c r="B309" s="144"/>
      <c r="C309" s="145" t="s">
        <v>446</v>
      </c>
      <c r="D309" s="145" t="s">
        <v>191</v>
      </c>
      <c r="E309" s="146" t="s">
        <v>447</v>
      </c>
      <c r="F309" s="147" t="s">
        <v>448</v>
      </c>
      <c r="G309" s="148" t="s">
        <v>212</v>
      </c>
      <c r="H309" s="149">
        <v>2.9249999999999998</v>
      </c>
      <c r="I309" s="150"/>
      <c r="J309" s="151">
        <f>ROUND(I309*H309,2)</f>
        <v>0</v>
      </c>
      <c r="K309" s="147" t="s">
        <v>195</v>
      </c>
      <c r="L309" s="35"/>
      <c r="M309" s="152" t="s">
        <v>3</v>
      </c>
      <c r="N309" s="153" t="s">
        <v>47</v>
      </c>
      <c r="O309" s="55"/>
      <c r="P309" s="154">
        <f>O309*H309</f>
        <v>0</v>
      </c>
      <c r="Q309" s="154">
        <v>0</v>
      </c>
      <c r="R309" s="154">
        <f>Q309*H309</f>
        <v>0</v>
      </c>
      <c r="S309" s="154">
        <v>0</v>
      </c>
      <c r="T309" s="155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56" t="s">
        <v>196</v>
      </c>
      <c r="AT309" s="156" t="s">
        <v>191</v>
      </c>
      <c r="AU309" s="156" t="s">
        <v>85</v>
      </c>
      <c r="AY309" s="19" t="s">
        <v>189</v>
      </c>
      <c r="BE309" s="157">
        <f>IF(N309="základní",J309,0)</f>
        <v>0</v>
      </c>
      <c r="BF309" s="157">
        <f>IF(N309="snížená",J309,0)</f>
        <v>0</v>
      </c>
      <c r="BG309" s="157">
        <f>IF(N309="zákl. přenesená",J309,0)</f>
        <v>0</v>
      </c>
      <c r="BH309" s="157">
        <f>IF(N309="sníž. přenesená",J309,0)</f>
        <v>0</v>
      </c>
      <c r="BI309" s="157">
        <f>IF(N309="nulová",J309,0)</f>
        <v>0</v>
      </c>
      <c r="BJ309" s="19" t="s">
        <v>83</v>
      </c>
      <c r="BK309" s="157">
        <f>ROUND(I309*H309,2)</f>
        <v>0</v>
      </c>
      <c r="BL309" s="19" t="s">
        <v>196</v>
      </c>
      <c r="BM309" s="156" t="s">
        <v>449</v>
      </c>
    </row>
    <row r="310" spans="1:65" s="2" customFormat="1" ht="11.25">
      <c r="A310" s="34"/>
      <c r="B310" s="35"/>
      <c r="C310" s="34"/>
      <c r="D310" s="158" t="s">
        <v>198</v>
      </c>
      <c r="E310" s="34"/>
      <c r="F310" s="159" t="s">
        <v>450</v>
      </c>
      <c r="G310" s="34"/>
      <c r="H310" s="34"/>
      <c r="I310" s="160"/>
      <c r="J310" s="34"/>
      <c r="K310" s="34"/>
      <c r="L310" s="35"/>
      <c r="M310" s="161"/>
      <c r="N310" s="162"/>
      <c r="O310" s="55"/>
      <c r="P310" s="55"/>
      <c r="Q310" s="55"/>
      <c r="R310" s="55"/>
      <c r="S310" s="55"/>
      <c r="T310" s="56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9" t="s">
        <v>198</v>
      </c>
      <c r="AU310" s="19" t="s">
        <v>85</v>
      </c>
    </row>
    <row r="311" spans="1:65" s="13" customFormat="1" ht="11.25">
      <c r="B311" s="163"/>
      <c r="D311" s="164" t="s">
        <v>200</v>
      </c>
      <c r="E311" s="165" t="s">
        <v>3</v>
      </c>
      <c r="F311" s="166" t="s">
        <v>451</v>
      </c>
      <c r="H311" s="165" t="s">
        <v>3</v>
      </c>
      <c r="I311" s="167"/>
      <c r="L311" s="163"/>
      <c r="M311" s="168"/>
      <c r="N311" s="169"/>
      <c r="O311" s="169"/>
      <c r="P311" s="169"/>
      <c r="Q311" s="169"/>
      <c r="R311" s="169"/>
      <c r="S311" s="169"/>
      <c r="T311" s="170"/>
      <c r="AT311" s="165" t="s">
        <v>200</v>
      </c>
      <c r="AU311" s="165" t="s">
        <v>85</v>
      </c>
      <c r="AV311" s="13" t="s">
        <v>83</v>
      </c>
      <c r="AW311" s="13" t="s">
        <v>37</v>
      </c>
      <c r="AX311" s="13" t="s">
        <v>76</v>
      </c>
      <c r="AY311" s="165" t="s">
        <v>189</v>
      </c>
    </row>
    <row r="312" spans="1:65" s="14" customFormat="1" ht="11.25">
      <c r="B312" s="171"/>
      <c r="D312" s="164" t="s">
        <v>200</v>
      </c>
      <c r="E312" s="172" t="s">
        <v>3</v>
      </c>
      <c r="F312" s="173" t="s">
        <v>452</v>
      </c>
      <c r="H312" s="174">
        <v>2.9249999999999998</v>
      </c>
      <c r="I312" s="175"/>
      <c r="L312" s="171"/>
      <c r="M312" s="176"/>
      <c r="N312" s="177"/>
      <c r="O312" s="177"/>
      <c r="P312" s="177"/>
      <c r="Q312" s="177"/>
      <c r="R312" s="177"/>
      <c r="S312" s="177"/>
      <c r="T312" s="178"/>
      <c r="AT312" s="172" t="s">
        <v>200</v>
      </c>
      <c r="AU312" s="172" t="s">
        <v>85</v>
      </c>
      <c r="AV312" s="14" t="s">
        <v>85</v>
      </c>
      <c r="AW312" s="14" t="s">
        <v>37</v>
      </c>
      <c r="AX312" s="14" t="s">
        <v>76</v>
      </c>
      <c r="AY312" s="172" t="s">
        <v>189</v>
      </c>
    </row>
    <row r="313" spans="1:65" s="13" customFormat="1" ht="11.25">
      <c r="B313" s="163"/>
      <c r="D313" s="164" t="s">
        <v>200</v>
      </c>
      <c r="E313" s="165" t="s">
        <v>3</v>
      </c>
      <c r="F313" s="166" t="s">
        <v>218</v>
      </c>
      <c r="H313" s="165" t="s">
        <v>3</v>
      </c>
      <c r="I313" s="167"/>
      <c r="L313" s="163"/>
      <c r="M313" s="168"/>
      <c r="N313" s="169"/>
      <c r="O313" s="169"/>
      <c r="P313" s="169"/>
      <c r="Q313" s="169"/>
      <c r="R313" s="169"/>
      <c r="S313" s="169"/>
      <c r="T313" s="170"/>
      <c r="AT313" s="165" t="s">
        <v>200</v>
      </c>
      <c r="AU313" s="165" t="s">
        <v>85</v>
      </c>
      <c r="AV313" s="13" t="s">
        <v>83</v>
      </c>
      <c r="AW313" s="13" t="s">
        <v>37</v>
      </c>
      <c r="AX313" s="13" t="s">
        <v>76</v>
      </c>
      <c r="AY313" s="165" t="s">
        <v>189</v>
      </c>
    </row>
    <row r="314" spans="1:65" s="15" customFormat="1" ht="11.25">
      <c r="B314" s="179"/>
      <c r="D314" s="164" t="s">
        <v>200</v>
      </c>
      <c r="E314" s="180" t="s">
        <v>3</v>
      </c>
      <c r="F314" s="181" t="s">
        <v>203</v>
      </c>
      <c r="H314" s="182">
        <v>2.9249999999999998</v>
      </c>
      <c r="I314" s="183"/>
      <c r="L314" s="179"/>
      <c r="M314" s="184"/>
      <c r="N314" s="185"/>
      <c r="O314" s="185"/>
      <c r="P314" s="185"/>
      <c r="Q314" s="185"/>
      <c r="R314" s="185"/>
      <c r="S314" s="185"/>
      <c r="T314" s="186"/>
      <c r="AT314" s="180" t="s">
        <v>200</v>
      </c>
      <c r="AU314" s="180" t="s">
        <v>85</v>
      </c>
      <c r="AV314" s="15" t="s">
        <v>196</v>
      </c>
      <c r="AW314" s="15" t="s">
        <v>37</v>
      </c>
      <c r="AX314" s="15" t="s">
        <v>83</v>
      </c>
      <c r="AY314" s="180" t="s">
        <v>189</v>
      </c>
    </row>
    <row r="315" spans="1:65" s="2" customFormat="1" ht="24.2" customHeight="1">
      <c r="A315" s="34"/>
      <c r="B315" s="144"/>
      <c r="C315" s="145" t="s">
        <v>453</v>
      </c>
      <c r="D315" s="145" t="s">
        <v>191</v>
      </c>
      <c r="E315" s="146" t="s">
        <v>392</v>
      </c>
      <c r="F315" s="147" t="s">
        <v>393</v>
      </c>
      <c r="G315" s="148" t="s">
        <v>212</v>
      </c>
      <c r="H315" s="149">
        <v>2.4049999999999998</v>
      </c>
      <c r="I315" s="150"/>
      <c r="J315" s="151">
        <f>ROUND(I315*H315,2)</f>
        <v>0</v>
      </c>
      <c r="K315" s="147" t="s">
        <v>195</v>
      </c>
      <c r="L315" s="35"/>
      <c r="M315" s="152" t="s">
        <v>3</v>
      </c>
      <c r="N315" s="153" t="s">
        <v>47</v>
      </c>
      <c r="O315" s="55"/>
      <c r="P315" s="154">
        <f>O315*H315</f>
        <v>0</v>
      </c>
      <c r="Q315" s="154">
        <v>0</v>
      </c>
      <c r="R315" s="154">
        <f>Q315*H315</f>
        <v>0</v>
      </c>
      <c r="S315" s="154">
        <v>0</v>
      </c>
      <c r="T315" s="155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56" t="s">
        <v>196</v>
      </c>
      <c r="AT315" s="156" t="s">
        <v>191</v>
      </c>
      <c r="AU315" s="156" t="s">
        <v>85</v>
      </c>
      <c r="AY315" s="19" t="s">
        <v>189</v>
      </c>
      <c r="BE315" s="157">
        <f>IF(N315="základní",J315,0)</f>
        <v>0</v>
      </c>
      <c r="BF315" s="157">
        <f>IF(N315="snížená",J315,0)</f>
        <v>0</v>
      </c>
      <c r="BG315" s="157">
        <f>IF(N315="zákl. přenesená",J315,0)</f>
        <v>0</v>
      </c>
      <c r="BH315" s="157">
        <f>IF(N315="sníž. přenesená",J315,0)</f>
        <v>0</v>
      </c>
      <c r="BI315" s="157">
        <f>IF(N315="nulová",J315,0)</f>
        <v>0</v>
      </c>
      <c r="BJ315" s="19" t="s">
        <v>83</v>
      </c>
      <c r="BK315" s="157">
        <f>ROUND(I315*H315,2)</f>
        <v>0</v>
      </c>
      <c r="BL315" s="19" t="s">
        <v>196</v>
      </c>
      <c r="BM315" s="156" t="s">
        <v>454</v>
      </c>
    </row>
    <row r="316" spans="1:65" s="2" customFormat="1" ht="11.25">
      <c r="A316" s="34"/>
      <c r="B316" s="35"/>
      <c r="C316" s="34"/>
      <c r="D316" s="158" t="s">
        <v>198</v>
      </c>
      <c r="E316" s="34"/>
      <c r="F316" s="159" t="s">
        <v>395</v>
      </c>
      <c r="G316" s="34"/>
      <c r="H316" s="34"/>
      <c r="I316" s="160"/>
      <c r="J316" s="34"/>
      <c r="K316" s="34"/>
      <c r="L316" s="35"/>
      <c r="M316" s="161"/>
      <c r="N316" s="162"/>
      <c r="O316" s="55"/>
      <c r="P316" s="55"/>
      <c r="Q316" s="55"/>
      <c r="R316" s="55"/>
      <c r="S316" s="55"/>
      <c r="T316" s="56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9" t="s">
        <v>198</v>
      </c>
      <c r="AU316" s="19" t="s">
        <v>85</v>
      </c>
    </row>
    <row r="317" spans="1:65" s="13" customFormat="1" ht="11.25">
      <c r="B317" s="163"/>
      <c r="D317" s="164" t="s">
        <v>200</v>
      </c>
      <c r="E317" s="165" t="s">
        <v>3</v>
      </c>
      <c r="F317" s="166" t="s">
        <v>455</v>
      </c>
      <c r="H317" s="165" t="s">
        <v>3</v>
      </c>
      <c r="I317" s="167"/>
      <c r="L317" s="163"/>
      <c r="M317" s="168"/>
      <c r="N317" s="169"/>
      <c r="O317" s="169"/>
      <c r="P317" s="169"/>
      <c r="Q317" s="169"/>
      <c r="R317" s="169"/>
      <c r="S317" s="169"/>
      <c r="T317" s="170"/>
      <c r="AT317" s="165" t="s">
        <v>200</v>
      </c>
      <c r="AU317" s="165" t="s">
        <v>85</v>
      </c>
      <c r="AV317" s="13" t="s">
        <v>83</v>
      </c>
      <c r="AW317" s="13" t="s">
        <v>37</v>
      </c>
      <c r="AX317" s="13" t="s">
        <v>76</v>
      </c>
      <c r="AY317" s="165" t="s">
        <v>189</v>
      </c>
    </row>
    <row r="318" spans="1:65" s="14" customFormat="1" ht="11.25">
      <c r="B318" s="171"/>
      <c r="D318" s="164" t="s">
        <v>200</v>
      </c>
      <c r="E318" s="172" t="s">
        <v>3</v>
      </c>
      <c r="F318" s="173" t="s">
        <v>456</v>
      </c>
      <c r="H318" s="174">
        <v>2.9249999999999998</v>
      </c>
      <c r="I318" s="175"/>
      <c r="L318" s="171"/>
      <c r="M318" s="176"/>
      <c r="N318" s="177"/>
      <c r="O318" s="177"/>
      <c r="P318" s="177"/>
      <c r="Q318" s="177"/>
      <c r="R318" s="177"/>
      <c r="S318" s="177"/>
      <c r="T318" s="178"/>
      <c r="AT318" s="172" t="s">
        <v>200</v>
      </c>
      <c r="AU318" s="172" t="s">
        <v>85</v>
      </c>
      <c r="AV318" s="14" t="s">
        <v>85</v>
      </c>
      <c r="AW318" s="14" t="s">
        <v>37</v>
      </c>
      <c r="AX318" s="14" t="s">
        <v>76</v>
      </c>
      <c r="AY318" s="172" t="s">
        <v>189</v>
      </c>
    </row>
    <row r="319" spans="1:65" s="14" customFormat="1" ht="11.25">
      <c r="B319" s="171"/>
      <c r="D319" s="164" t="s">
        <v>200</v>
      </c>
      <c r="E319" s="172" t="s">
        <v>3</v>
      </c>
      <c r="F319" s="173" t="s">
        <v>457</v>
      </c>
      <c r="H319" s="174">
        <v>-0.22500000000000001</v>
      </c>
      <c r="I319" s="175"/>
      <c r="L319" s="171"/>
      <c r="M319" s="176"/>
      <c r="N319" s="177"/>
      <c r="O319" s="177"/>
      <c r="P319" s="177"/>
      <c r="Q319" s="177"/>
      <c r="R319" s="177"/>
      <c r="S319" s="177"/>
      <c r="T319" s="178"/>
      <c r="AT319" s="172" t="s">
        <v>200</v>
      </c>
      <c r="AU319" s="172" t="s">
        <v>85</v>
      </c>
      <c r="AV319" s="14" t="s">
        <v>85</v>
      </c>
      <c r="AW319" s="14" t="s">
        <v>37</v>
      </c>
      <c r="AX319" s="14" t="s">
        <v>76</v>
      </c>
      <c r="AY319" s="172" t="s">
        <v>189</v>
      </c>
    </row>
    <row r="320" spans="1:65" s="14" customFormat="1" ht="11.25">
      <c r="B320" s="171"/>
      <c r="D320" s="164" t="s">
        <v>200</v>
      </c>
      <c r="E320" s="172" t="s">
        <v>3</v>
      </c>
      <c r="F320" s="173" t="s">
        <v>458</v>
      </c>
      <c r="H320" s="174">
        <v>-0.29499999999999998</v>
      </c>
      <c r="I320" s="175"/>
      <c r="L320" s="171"/>
      <c r="M320" s="176"/>
      <c r="N320" s="177"/>
      <c r="O320" s="177"/>
      <c r="P320" s="177"/>
      <c r="Q320" s="177"/>
      <c r="R320" s="177"/>
      <c r="S320" s="177"/>
      <c r="T320" s="178"/>
      <c r="AT320" s="172" t="s">
        <v>200</v>
      </c>
      <c r="AU320" s="172" t="s">
        <v>85</v>
      </c>
      <c r="AV320" s="14" t="s">
        <v>85</v>
      </c>
      <c r="AW320" s="14" t="s">
        <v>37</v>
      </c>
      <c r="AX320" s="14" t="s">
        <v>76</v>
      </c>
      <c r="AY320" s="172" t="s">
        <v>189</v>
      </c>
    </row>
    <row r="321" spans="1:65" s="15" customFormat="1" ht="11.25">
      <c r="B321" s="179"/>
      <c r="D321" s="164" t="s">
        <v>200</v>
      </c>
      <c r="E321" s="180" t="s">
        <v>3</v>
      </c>
      <c r="F321" s="181" t="s">
        <v>203</v>
      </c>
      <c r="H321" s="182">
        <v>2.4049999999999998</v>
      </c>
      <c r="I321" s="183"/>
      <c r="L321" s="179"/>
      <c r="M321" s="184"/>
      <c r="N321" s="185"/>
      <c r="O321" s="185"/>
      <c r="P321" s="185"/>
      <c r="Q321" s="185"/>
      <c r="R321" s="185"/>
      <c r="S321" s="185"/>
      <c r="T321" s="186"/>
      <c r="AT321" s="180" t="s">
        <v>200</v>
      </c>
      <c r="AU321" s="180" t="s">
        <v>85</v>
      </c>
      <c r="AV321" s="15" t="s">
        <v>196</v>
      </c>
      <c r="AW321" s="15" t="s">
        <v>37</v>
      </c>
      <c r="AX321" s="15" t="s">
        <v>83</v>
      </c>
      <c r="AY321" s="180" t="s">
        <v>189</v>
      </c>
    </row>
    <row r="322" spans="1:65" s="2" customFormat="1" ht="16.5" customHeight="1">
      <c r="A322" s="34"/>
      <c r="B322" s="144"/>
      <c r="C322" s="187" t="s">
        <v>459</v>
      </c>
      <c r="D322" s="187" t="s">
        <v>235</v>
      </c>
      <c r="E322" s="188" t="s">
        <v>236</v>
      </c>
      <c r="F322" s="189" t="s">
        <v>237</v>
      </c>
      <c r="G322" s="190" t="s">
        <v>238</v>
      </c>
      <c r="H322" s="191">
        <v>4.8099999999999996</v>
      </c>
      <c r="I322" s="192"/>
      <c r="J322" s="193">
        <f>ROUND(I322*H322,2)</f>
        <v>0</v>
      </c>
      <c r="K322" s="189" t="s">
        <v>195</v>
      </c>
      <c r="L322" s="194"/>
      <c r="M322" s="195" t="s">
        <v>3</v>
      </c>
      <c r="N322" s="196" t="s">
        <v>47</v>
      </c>
      <c r="O322" s="55"/>
      <c r="P322" s="154">
        <f>O322*H322</f>
        <v>0</v>
      </c>
      <c r="Q322" s="154">
        <v>1</v>
      </c>
      <c r="R322" s="154">
        <f>Q322*H322</f>
        <v>4.8099999999999996</v>
      </c>
      <c r="S322" s="154">
        <v>0</v>
      </c>
      <c r="T322" s="155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56" t="s">
        <v>401</v>
      </c>
      <c r="AT322" s="156" t="s">
        <v>235</v>
      </c>
      <c r="AU322" s="156" t="s">
        <v>85</v>
      </c>
      <c r="AY322" s="19" t="s">
        <v>189</v>
      </c>
      <c r="BE322" s="157">
        <f>IF(N322="základní",J322,0)</f>
        <v>0</v>
      </c>
      <c r="BF322" s="157">
        <f>IF(N322="snížená",J322,0)</f>
        <v>0</v>
      </c>
      <c r="BG322" s="157">
        <f>IF(N322="zákl. přenesená",J322,0)</f>
        <v>0</v>
      </c>
      <c r="BH322" s="157">
        <f>IF(N322="sníž. přenesená",J322,0)</f>
        <v>0</v>
      </c>
      <c r="BI322" s="157">
        <f>IF(N322="nulová",J322,0)</f>
        <v>0</v>
      </c>
      <c r="BJ322" s="19" t="s">
        <v>83</v>
      </c>
      <c r="BK322" s="157">
        <f>ROUND(I322*H322,2)</f>
        <v>0</v>
      </c>
      <c r="BL322" s="19" t="s">
        <v>401</v>
      </c>
      <c r="BM322" s="156" t="s">
        <v>460</v>
      </c>
    </row>
    <row r="323" spans="1:65" s="13" customFormat="1" ht="11.25">
      <c r="B323" s="163"/>
      <c r="D323" s="164" t="s">
        <v>200</v>
      </c>
      <c r="E323" s="165" t="s">
        <v>3</v>
      </c>
      <c r="F323" s="166" t="s">
        <v>461</v>
      </c>
      <c r="H323" s="165" t="s">
        <v>3</v>
      </c>
      <c r="I323" s="167"/>
      <c r="L323" s="163"/>
      <c r="M323" s="168"/>
      <c r="N323" s="169"/>
      <c r="O323" s="169"/>
      <c r="P323" s="169"/>
      <c r="Q323" s="169"/>
      <c r="R323" s="169"/>
      <c r="S323" s="169"/>
      <c r="T323" s="170"/>
      <c r="AT323" s="165" t="s">
        <v>200</v>
      </c>
      <c r="AU323" s="165" t="s">
        <v>85</v>
      </c>
      <c r="AV323" s="13" t="s">
        <v>83</v>
      </c>
      <c r="AW323" s="13" t="s">
        <v>37</v>
      </c>
      <c r="AX323" s="13" t="s">
        <v>76</v>
      </c>
      <c r="AY323" s="165" t="s">
        <v>189</v>
      </c>
    </row>
    <row r="324" spans="1:65" s="14" customFormat="1" ht="11.25">
      <c r="B324" s="171"/>
      <c r="D324" s="164" t="s">
        <v>200</v>
      </c>
      <c r="E324" s="172" t="s">
        <v>3</v>
      </c>
      <c r="F324" s="173" t="s">
        <v>462</v>
      </c>
      <c r="H324" s="174">
        <v>4.8099999999999996</v>
      </c>
      <c r="I324" s="175"/>
      <c r="L324" s="171"/>
      <c r="M324" s="176"/>
      <c r="N324" s="177"/>
      <c r="O324" s="177"/>
      <c r="P324" s="177"/>
      <c r="Q324" s="177"/>
      <c r="R324" s="177"/>
      <c r="S324" s="177"/>
      <c r="T324" s="178"/>
      <c r="AT324" s="172" t="s">
        <v>200</v>
      </c>
      <c r="AU324" s="172" t="s">
        <v>85</v>
      </c>
      <c r="AV324" s="14" t="s">
        <v>85</v>
      </c>
      <c r="AW324" s="14" t="s">
        <v>37</v>
      </c>
      <c r="AX324" s="14" t="s">
        <v>76</v>
      </c>
      <c r="AY324" s="172" t="s">
        <v>189</v>
      </c>
    </row>
    <row r="325" spans="1:65" s="15" customFormat="1" ht="11.25">
      <c r="B325" s="179"/>
      <c r="D325" s="164" t="s">
        <v>200</v>
      </c>
      <c r="E325" s="180" t="s">
        <v>3</v>
      </c>
      <c r="F325" s="181" t="s">
        <v>203</v>
      </c>
      <c r="H325" s="182">
        <v>4.8099999999999996</v>
      </c>
      <c r="I325" s="183"/>
      <c r="L325" s="179"/>
      <c r="M325" s="184"/>
      <c r="N325" s="185"/>
      <c r="O325" s="185"/>
      <c r="P325" s="185"/>
      <c r="Q325" s="185"/>
      <c r="R325" s="185"/>
      <c r="S325" s="185"/>
      <c r="T325" s="186"/>
      <c r="AT325" s="180" t="s">
        <v>200</v>
      </c>
      <c r="AU325" s="180" t="s">
        <v>85</v>
      </c>
      <c r="AV325" s="15" t="s">
        <v>196</v>
      </c>
      <c r="AW325" s="15" t="s">
        <v>37</v>
      </c>
      <c r="AX325" s="15" t="s">
        <v>83</v>
      </c>
      <c r="AY325" s="180" t="s">
        <v>189</v>
      </c>
    </row>
    <row r="326" spans="1:65" s="2" customFormat="1" ht="16.5" customHeight="1">
      <c r="A326" s="34"/>
      <c r="B326" s="144"/>
      <c r="C326" s="145" t="s">
        <v>463</v>
      </c>
      <c r="D326" s="145" t="s">
        <v>191</v>
      </c>
      <c r="E326" s="146" t="s">
        <v>464</v>
      </c>
      <c r="F326" s="147" t="s">
        <v>465</v>
      </c>
      <c r="G326" s="148" t="s">
        <v>212</v>
      </c>
      <c r="H326" s="149">
        <v>0.22500000000000001</v>
      </c>
      <c r="I326" s="150"/>
      <c r="J326" s="151">
        <f>ROUND(I326*H326,2)</f>
        <v>0</v>
      </c>
      <c r="K326" s="147" t="s">
        <v>195</v>
      </c>
      <c r="L326" s="35"/>
      <c r="M326" s="152" t="s">
        <v>3</v>
      </c>
      <c r="N326" s="153" t="s">
        <v>47</v>
      </c>
      <c r="O326" s="55"/>
      <c r="P326" s="154">
        <f>O326*H326</f>
        <v>0</v>
      </c>
      <c r="Q326" s="154">
        <v>1.8907700000000001</v>
      </c>
      <c r="R326" s="154">
        <f>Q326*H326</f>
        <v>0.42542325000000003</v>
      </c>
      <c r="S326" s="154">
        <v>0</v>
      </c>
      <c r="T326" s="155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56" t="s">
        <v>196</v>
      </c>
      <c r="AT326" s="156" t="s">
        <v>191</v>
      </c>
      <c r="AU326" s="156" t="s">
        <v>85</v>
      </c>
      <c r="AY326" s="19" t="s">
        <v>189</v>
      </c>
      <c r="BE326" s="157">
        <f>IF(N326="základní",J326,0)</f>
        <v>0</v>
      </c>
      <c r="BF326" s="157">
        <f>IF(N326="snížená",J326,0)</f>
        <v>0</v>
      </c>
      <c r="BG326" s="157">
        <f>IF(N326="zákl. přenesená",J326,0)</f>
        <v>0</v>
      </c>
      <c r="BH326" s="157">
        <f>IF(N326="sníž. přenesená",J326,0)</f>
        <v>0</v>
      </c>
      <c r="BI326" s="157">
        <f>IF(N326="nulová",J326,0)</f>
        <v>0</v>
      </c>
      <c r="BJ326" s="19" t="s">
        <v>83</v>
      </c>
      <c r="BK326" s="157">
        <f>ROUND(I326*H326,2)</f>
        <v>0</v>
      </c>
      <c r="BL326" s="19" t="s">
        <v>196</v>
      </c>
      <c r="BM326" s="156" t="s">
        <v>466</v>
      </c>
    </row>
    <row r="327" spans="1:65" s="2" customFormat="1" ht="11.25">
      <c r="A327" s="34"/>
      <c r="B327" s="35"/>
      <c r="C327" s="34"/>
      <c r="D327" s="158" t="s">
        <v>198</v>
      </c>
      <c r="E327" s="34"/>
      <c r="F327" s="159" t="s">
        <v>467</v>
      </c>
      <c r="G327" s="34"/>
      <c r="H327" s="34"/>
      <c r="I327" s="160"/>
      <c r="J327" s="34"/>
      <c r="K327" s="34"/>
      <c r="L327" s="35"/>
      <c r="M327" s="161"/>
      <c r="N327" s="162"/>
      <c r="O327" s="55"/>
      <c r="P327" s="55"/>
      <c r="Q327" s="55"/>
      <c r="R327" s="55"/>
      <c r="S327" s="55"/>
      <c r="T327" s="56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9" t="s">
        <v>198</v>
      </c>
      <c r="AU327" s="19" t="s">
        <v>85</v>
      </c>
    </row>
    <row r="328" spans="1:65" s="13" customFormat="1" ht="11.25">
      <c r="B328" s="163"/>
      <c r="D328" s="164" t="s">
        <v>200</v>
      </c>
      <c r="E328" s="165" t="s">
        <v>3</v>
      </c>
      <c r="F328" s="166" t="s">
        <v>468</v>
      </c>
      <c r="H328" s="165" t="s">
        <v>3</v>
      </c>
      <c r="I328" s="167"/>
      <c r="L328" s="163"/>
      <c r="M328" s="168"/>
      <c r="N328" s="169"/>
      <c r="O328" s="169"/>
      <c r="P328" s="169"/>
      <c r="Q328" s="169"/>
      <c r="R328" s="169"/>
      <c r="S328" s="169"/>
      <c r="T328" s="170"/>
      <c r="AT328" s="165" t="s">
        <v>200</v>
      </c>
      <c r="AU328" s="165" t="s">
        <v>85</v>
      </c>
      <c r="AV328" s="13" t="s">
        <v>83</v>
      </c>
      <c r="AW328" s="13" t="s">
        <v>37</v>
      </c>
      <c r="AX328" s="13" t="s">
        <v>76</v>
      </c>
      <c r="AY328" s="165" t="s">
        <v>189</v>
      </c>
    </row>
    <row r="329" spans="1:65" s="14" customFormat="1" ht="11.25">
      <c r="B329" s="171"/>
      <c r="D329" s="164" t="s">
        <v>200</v>
      </c>
      <c r="E329" s="172" t="s">
        <v>3</v>
      </c>
      <c r="F329" s="173" t="s">
        <v>469</v>
      </c>
      <c r="H329" s="174">
        <v>0.22500000000000001</v>
      </c>
      <c r="I329" s="175"/>
      <c r="L329" s="171"/>
      <c r="M329" s="176"/>
      <c r="N329" s="177"/>
      <c r="O329" s="177"/>
      <c r="P329" s="177"/>
      <c r="Q329" s="177"/>
      <c r="R329" s="177"/>
      <c r="S329" s="177"/>
      <c r="T329" s="178"/>
      <c r="AT329" s="172" t="s">
        <v>200</v>
      </c>
      <c r="AU329" s="172" t="s">
        <v>85</v>
      </c>
      <c r="AV329" s="14" t="s">
        <v>85</v>
      </c>
      <c r="AW329" s="14" t="s">
        <v>37</v>
      </c>
      <c r="AX329" s="14" t="s">
        <v>76</v>
      </c>
      <c r="AY329" s="172" t="s">
        <v>189</v>
      </c>
    </row>
    <row r="330" spans="1:65" s="15" customFormat="1" ht="11.25">
      <c r="B330" s="179"/>
      <c r="D330" s="164" t="s">
        <v>200</v>
      </c>
      <c r="E330" s="180" t="s">
        <v>3</v>
      </c>
      <c r="F330" s="181" t="s">
        <v>203</v>
      </c>
      <c r="H330" s="182">
        <v>0.22500000000000001</v>
      </c>
      <c r="I330" s="183"/>
      <c r="L330" s="179"/>
      <c r="M330" s="184"/>
      <c r="N330" s="185"/>
      <c r="O330" s="185"/>
      <c r="P330" s="185"/>
      <c r="Q330" s="185"/>
      <c r="R330" s="185"/>
      <c r="S330" s="185"/>
      <c r="T330" s="186"/>
      <c r="AT330" s="180" t="s">
        <v>200</v>
      </c>
      <c r="AU330" s="180" t="s">
        <v>85</v>
      </c>
      <c r="AV330" s="15" t="s">
        <v>196</v>
      </c>
      <c r="AW330" s="15" t="s">
        <v>37</v>
      </c>
      <c r="AX330" s="15" t="s">
        <v>83</v>
      </c>
      <c r="AY330" s="180" t="s">
        <v>189</v>
      </c>
    </row>
    <row r="331" spans="1:65" s="2" customFormat="1" ht="16.5" customHeight="1">
      <c r="A331" s="34"/>
      <c r="B331" s="144"/>
      <c r="C331" s="145" t="s">
        <v>470</v>
      </c>
      <c r="D331" s="145" t="s">
        <v>191</v>
      </c>
      <c r="E331" s="146" t="s">
        <v>471</v>
      </c>
      <c r="F331" s="147" t="s">
        <v>472</v>
      </c>
      <c r="G331" s="148" t="s">
        <v>473</v>
      </c>
      <c r="H331" s="149">
        <v>1</v>
      </c>
      <c r="I331" s="150"/>
      <c r="J331" s="151">
        <f>ROUND(I331*H331,2)</f>
        <v>0</v>
      </c>
      <c r="K331" s="147" t="s">
        <v>195</v>
      </c>
      <c r="L331" s="35"/>
      <c r="M331" s="152" t="s">
        <v>3</v>
      </c>
      <c r="N331" s="153" t="s">
        <v>47</v>
      </c>
      <c r="O331" s="55"/>
      <c r="P331" s="154">
        <f>O331*H331</f>
        <v>0</v>
      </c>
      <c r="Q331" s="154">
        <v>0.34089999999999998</v>
      </c>
      <c r="R331" s="154">
        <f>Q331*H331</f>
        <v>0.34089999999999998</v>
      </c>
      <c r="S331" s="154">
        <v>0</v>
      </c>
      <c r="T331" s="155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56" t="s">
        <v>196</v>
      </c>
      <c r="AT331" s="156" t="s">
        <v>191</v>
      </c>
      <c r="AU331" s="156" t="s">
        <v>85</v>
      </c>
      <c r="AY331" s="19" t="s">
        <v>189</v>
      </c>
      <c r="BE331" s="157">
        <f>IF(N331="základní",J331,0)</f>
        <v>0</v>
      </c>
      <c r="BF331" s="157">
        <f>IF(N331="snížená",J331,0)</f>
        <v>0</v>
      </c>
      <c r="BG331" s="157">
        <f>IF(N331="zákl. přenesená",J331,0)</f>
        <v>0</v>
      </c>
      <c r="BH331" s="157">
        <f>IF(N331="sníž. přenesená",J331,0)</f>
        <v>0</v>
      </c>
      <c r="BI331" s="157">
        <f>IF(N331="nulová",J331,0)</f>
        <v>0</v>
      </c>
      <c r="BJ331" s="19" t="s">
        <v>83</v>
      </c>
      <c r="BK331" s="157">
        <f>ROUND(I331*H331,2)</f>
        <v>0</v>
      </c>
      <c r="BL331" s="19" t="s">
        <v>196</v>
      </c>
      <c r="BM331" s="156" t="s">
        <v>474</v>
      </c>
    </row>
    <row r="332" spans="1:65" s="2" customFormat="1" ht="11.25">
      <c r="A332" s="34"/>
      <c r="B332" s="35"/>
      <c r="C332" s="34"/>
      <c r="D332" s="158" t="s">
        <v>198</v>
      </c>
      <c r="E332" s="34"/>
      <c r="F332" s="159" t="s">
        <v>475</v>
      </c>
      <c r="G332" s="34"/>
      <c r="H332" s="34"/>
      <c r="I332" s="160"/>
      <c r="J332" s="34"/>
      <c r="K332" s="34"/>
      <c r="L332" s="35"/>
      <c r="M332" s="161"/>
      <c r="N332" s="162"/>
      <c r="O332" s="55"/>
      <c r="P332" s="55"/>
      <c r="Q332" s="55"/>
      <c r="R332" s="55"/>
      <c r="S332" s="55"/>
      <c r="T332" s="56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9" t="s">
        <v>198</v>
      </c>
      <c r="AU332" s="19" t="s">
        <v>85</v>
      </c>
    </row>
    <row r="333" spans="1:65" s="13" customFormat="1" ht="11.25">
      <c r="B333" s="163"/>
      <c r="D333" s="164" t="s">
        <v>200</v>
      </c>
      <c r="E333" s="165" t="s">
        <v>3</v>
      </c>
      <c r="F333" s="166" t="s">
        <v>476</v>
      </c>
      <c r="H333" s="165" t="s">
        <v>3</v>
      </c>
      <c r="I333" s="167"/>
      <c r="L333" s="163"/>
      <c r="M333" s="168"/>
      <c r="N333" s="169"/>
      <c r="O333" s="169"/>
      <c r="P333" s="169"/>
      <c r="Q333" s="169"/>
      <c r="R333" s="169"/>
      <c r="S333" s="169"/>
      <c r="T333" s="170"/>
      <c r="AT333" s="165" t="s">
        <v>200</v>
      </c>
      <c r="AU333" s="165" t="s">
        <v>85</v>
      </c>
      <c r="AV333" s="13" t="s">
        <v>83</v>
      </c>
      <c r="AW333" s="13" t="s">
        <v>37</v>
      </c>
      <c r="AX333" s="13" t="s">
        <v>76</v>
      </c>
      <c r="AY333" s="165" t="s">
        <v>189</v>
      </c>
    </row>
    <row r="334" spans="1:65" s="13" customFormat="1" ht="11.25">
      <c r="B334" s="163"/>
      <c r="D334" s="164" t="s">
        <v>200</v>
      </c>
      <c r="E334" s="165" t="s">
        <v>3</v>
      </c>
      <c r="F334" s="166" t="s">
        <v>477</v>
      </c>
      <c r="H334" s="165" t="s">
        <v>3</v>
      </c>
      <c r="I334" s="167"/>
      <c r="L334" s="163"/>
      <c r="M334" s="168"/>
      <c r="N334" s="169"/>
      <c r="O334" s="169"/>
      <c r="P334" s="169"/>
      <c r="Q334" s="169"/>
      <c r="R334" s="169"/>
      <c r="S334" s="169"/>
      <c r="T334" s="170"/>
      <c r="AT334" s="165" t="s">
        <v>200</v>
      </c>
      <c r="AU334" s="165" t="s">
        <v>85</v>
      </c>
      <c r="AV334" s="13" t="s">
        <v>83</v>
      </c>
      <c r="AW334" s="13" t="s">
        <v>37</v>
      </c>
      <c r="AX334" s="13" t="s">
        <v>76</v>
      </c>
      <c r="AY334" s="165" t="s">
        <v>189</v>
      </c>
    </row>
    <row r="335" spans="1:65" s="14" customFormat="1" ht="11.25">
      <c r="B335" s="171"/>
      <c r="D335" s="164" t="s">
        <v>200</v>
      </c>
      <c r="E335" s="172" t="s">
        <v>3</v>
      </c>
      <c r="F335" s="173" t="s">
        <v>83</v>
      </c>
      <c r="H335" s="174">
        <v>1</v>
      </c>
      <c r="I335" s="175"/>
      <c r="L335" s="171"/>
      <c r="M335" s="176"/>
      <c r="N335" s="177"/>
      <c r="O335" s="177"/>
      <c r="P335" s="177"/>
      <c r="Q335" s="177"/>
      <c r="R335" s="177"/>
      <c r="S335" s="177"/>
      <c r="T335" s="178"/>
      <c r="AT335" s="172" t="s">
        <v>200</v>
      </c>
      <c r="AU335" s="172" t="s">
        <v>85</v>
      </c>
      <c r="AV335" s="14" t="s">
        <v>85</v>
      </c>
      <c r="AW335" s="14" t="s">
        <v>37</v>
      </c>
      <c r="AX335" s="14" t="s">
        <v>76</v>
      </c>
      <c r="AY335" s="172" t="s">
        <v>189</v>
      </c>
    </row>
    <row r="336" spans="1:65" s="15" customFormat="1" ht="11.25">
      <c r="B336" s="179"/>
      <c r="D336" s="164" t="s">
        <v>200</v>
      </c>
      <c r="E336" s="180" t="s">
        <v>3</v>
      </c>
      <c r="F336" s="181" t="s">
        <v>203</v>
      </c>
      <c r="H336" s="182">
        <v>1</v>
      </c>
      <c r="I336" s="183"/>
      <c r="L336" s="179"/>
      <c r="M336" s="184"/>
      <c r="N336" s="185"/>
      <c r="O336" s="185"/>
      <c r="P336" s="185"/>
      <c r="Q336" s="185"/>
      <c r="R336" s="185"/>
      <c r="S336" s="185"/>
      <c r="T336" s="186"/>
      <c r="AT336" s="180" t="s">
        <v>200</v>
      </c>
      <c r="AU336" s="180" t="s">
        <v>85</v>
      </c>
      <c r="AV336" s="15" t="s">
        <v>196</v>
      </c>
      <c r="AW336" s="15" t="s">
        <v>37</v>
      </c>
      <c r="AX336" s="15" t="s">
        <v>83</v>
      </c>
      <c r="AY336" s="180" t="s">
        <v>189</v>
      </c>
    </row>
    <row r="337" spans="1:65" s="2" customFormat="1" ht="16.5" customHeight="1">
      <c r="A337" s="34"/>
      <c r="B337" s="144"/>
      <c r="C337" s="187" t="s">
        <v>478</v>
      </c>
      <c r="D337" s="187" t="s">
        <v>235</v>
      </c>
      <c r="E337" s="188" t="s">
        <v>479</v>
      </c>
      <c r="F337" s="189" t="s">
        <v>480</v>
      </c>
      <c r="G337" s="190" t="s">
        <v>473</v>
      </c>
      <c r="H337" s="191">
        <v>1</v>
      </c>
      <c r="I337" s="192"/>
      <c r="J337" s="193">
        <f>ROUND(I337*H337,2)</f>
        <v>0</v>
      </c>
      <c r="K337" s="189" t="s">
        <v>195</v>
      </c>
      <c r="L337" s="194"/>
      <c r="M337" s="195" t="s">
        <v>3</v>
      </c>
      <c r="N337" s="196" t="s">
        <v>47</v>
      </c>
      <c r="O337" s="55"/>
      <c r="P337" s="154">
        <f>O337*H337</f>
        <v>0</v>
      </c>
      <c r="Q337" s="154">
        <v>9.7000000000000003E-2</v>
      </c>
      <c r="R337" s="154">
        <f>Q337*H337</f>
        <v>9.7000000000000003E-2</v>
      </c>
      <c r="S337" s="154">
        <v>0</v>
      </c>
      <c r="T337" s="155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56" t="s">
        <v>401</v>
      </c>
      <c r="AT337" s="156" t="s">
        <v>235</v>
      </c>
      <c r="AU337" s="156" t="s">
        <v>85</v>
      </c>
      <c r="AY337" s="19" t="s">
        <v>189</v>
      </c>
      <c r="BE337" s="157">
        <f>IF(N337="základní",J337,0)</f>
        <v>0</v>
      </c>
      <c r="BF337" s="157">
        <f>IF(N337="snížená",J337,0)</f>
        <v>0</v>
      </c>
      <c r="BG337" s="157">
        <f>IF(N337="zákl. přenesená",J337,0)</f>
        <v>0</v>
      </c>
      <c r="BH337" s="157">
        <f>IF(N337="sníž. přenesená",J337,0)</f>
        <v>0</v>
      </c>
      <c r="BI337" s="157">
        <f>IF(N337="nulová",J337,0)</f>
        <v>0</v>
      </c>
      <c r="BJ337" s="19" t="s">
        <v>83</v>
      </c>
      <c r="BK337" s="157">
        <f>ROUND(I337*H337,2)</f>
        <v>0</v>
      </c>
      <c r="BL337" s="19" t="s">
        <v>401</v>
      </c>
      <c r="BM337" s="156" t="s">
        <v>481</v>
      </c>
    </row>
    <row r="338" spans="1:65" s="13" customFormat="1" ht="11.25">
      <c r="B338" s="163"/>
      <c r="D338" s="164" t="s">
        <v>200</v>
      </c>
      <c r="E338" s="165" t="s">
        <v>3</v>
      </c>
      <c r="F338" s="166" t="s">
        <v>482</v>
      </c>
      <c r="H338" s="165" t="s">
        <v>3</v>
      </c>
      <c r="I338" s="167"/>
      <c r="L338" s="163"/>
      <c r="M338" s="168"/>
      <c r="N338" s="169"/>
      <c r="O338" s="169"/>
      <c r="P338" s="169"/>
      <c r="Q338" s="169"/>
      <c r="R338" s="169"/>
      <c r="S338" s="169"/>
      <c r="T338" s="170"/>
      <c r="AT338" s="165" t="s">
        <v>200</v>
      </c>
      <c r="AU338" s="165" t="s">
        <v>85</v>
      </c>
      <c r="AV338" s="13" t="s">
        <v>83</v>
      </c>
      <c r="AW338" s="13" t="s">
        <v>37</v>
      </c>
      <c r="AX338" s="13" t="s">
        <v>76</v>
      </c>
      <c r="AY338" s="165" t="s">
        <v>189</v>
      </c>
    </row>
    <row r="339" spans="1:65" s="14" customFormat="1" ht="11.25">
      <c r="B339" s="171"/>
      <c r="D339" s="164" t="s">
        <v>200</v>
      </c>
      <c r="E339" s="172" t="s">
        <v>3</v>
      </c>
      <c r="F339" s="173" t="s">
        <v>83</v>
      </c>
      <c r="H339" s="174">
        <v>1</v>
      </c>
      <c r="I339" s="175"/>
      <c r="L339" s="171"/>
      <c r="M339" s="176"/>
      <c r="N339" s="177"/>
      <c r="O339" s="177"/>
      <c r="P339" s="177"/>
      <c r="Q339" s="177"/>
      <c r="R339" s="177"/>
      <c r="S339" s="177"/>
      <c r="T339" s="178"/>
      <c r="AT339" s="172" t="s">
        <v>200</v>
      </c>
      <c r="AU339" s="172" t="s">
        <v>85</v>
      </c>
      <c r="AV339" s="14" t="s">
        <v>85</v>
      </c>
      <c r="AW339" s="14" t="s">
        <v>37</v>
      </c>
      <c r="AX339" s="14" t="s">
        <v>76</v>
      </c>
      <c r="AY339" s="172" t="s">
        <v>189</v>
      </c>
    </row>
    <row r="340" spans="1:65" s="15" customFormat="1" ht="11.25">
      <c r="B340" s="179"/>
      <c r="D340" s="164" t="s">
        <v>200</v>
      </c>
      <c r="E340" s="180" t="s">
        <v>3</v>
      </c>
      <c r="F340" s="181" t="s">
        <v>203</v>
      </c>
      <c r="H340" s="182">
        <v>1</v>
      </c>
      <c r="I340" s="183"/>
      <c r="L340" s="179"/>
      <c r="M340" s="184"/>
      <c r="N340" s="185"/>
      <c r="O340" s="185"/>
      <c r="P340" s="185"/>
      <c r="Q340" s="185"/>
      <c r="R340" s="185"/>
      <c r="S340" s="185"/>
      <c r="T340" s="186"/>
      <c r="AT340" s="180" t="s">
        <v>200</v>
      </c>
      <c r="AU340" s="180" t="s">
        <v>85</v>
      </c>
      <c r="AV340" s="15" t="s">
        <v>196</v>
      </c>
      <c r="AW340" s="15" t="s">
        <v>37</v>
      </c>
      <c r="AX340" s="15" t="s">
        <v>83</v>
      </c>
      <c r="AY340" s="180" t="s">
        <v>189</v>
      </c>
    </row>
    <row r="341" spans="1:65" s="2" customFormat="1" ht="16.5" customHeight="1">
      <c r="A341" s="34"/>
      <c r="B341" s="144"/>
      <c r="C341" s="187" t="s">
        <v>483</v>
      </c>
      <c r="D341" s="187" t="s">
        <v>235</v>
      </c>
      <c r="E341" s="188" t="s">
        <v>484</v>
      </c>
      <c r="F341" s="189" t="s">
        <v>485</v>
      </c>
      <c r="G341" s="190" t="s">
        <v>473</v>
      </c>
      <c r="H341" s="191">
        <v>1</v>
      </c>
      <c r="I341" s="192"/>
      <c r="J341" s="193">
        <f>ROUND(I341*H341,2)</f>
        <v>0</v>
      </c>
      <c r="K341" s="189" t="s">
        <v>195</v>
      </c>
      <c r="L341" s="194"/>
      <c r="M341" s="195" t="s">
        <v>3</v>
      </c>
      <c r="N341" s="196" t="s">
        <v>47</v>
      </c>
      <c r="O341" s="55"/>
      <c r="P341" s="154">
        <f>O341*H341</f>
        <v>0</v>
      </c>
      <c r="Q341" s="154">
        <v>0.111</v>
      </c>
      <c r="R341" s="154">
        <f>Q341*H341</f>
        <v>0.111</v>
      </c>
      <c r="S341" s="154">
        <v>0</v>
      </c>
      <c r="T341" s="155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56" t="s">
        <v>401</v>
      </c>
      <c r="AT341" s="156" t="s">
        <v>235</v>
      </c>
      <c r="AU341" s="156" t="s">
        <v>85</v>
      </c>
      <c r="AY341" s="19" t="s">
        <v>189</v>
      </c>
      <c r="BE341" s="157">
        <f>IF(N341="základní",J341,0)</f>
        <v>0</v>
      </c>
      <c r="BF341" s="157">
        <f>IF(N341="snížená",J341,0)</f>
        <v>0</v>
      </c>
      <c r="BG341" s="157">
        <f>IF(N341="zákl. přenesená",J341,0)</f>
        <v>0</v>
      </c>
      <c r="BH341" s="157">
        <f>IF(N341="sníž. přenesená",J341,0)</f>
        <v>0</v>
      </c>
      <c r="BI341" s="157">
        <f>IF(N341="nulová",J341,0)</f>
        <v>0</v>
      </c>
      <c r="BJ341" s="19" t="s">
        <v>83</v>
      </c>
      <c r="BK341" s="157">
        <f>ROUND(I341*H341,2)</f>
        <v>0</v>
      </c>
      <c r="BL341" s="19" t="s">
        <v>401</v>
      </c>
      <c r="BM341" s="156" t="s">
        <v>486</v>
      </c>
    </row>
    <row r="342" spans="1:65" s="13" customFormat="1" ht="11.25">
      <c r="B342" s="163"/>
      <c r="D342" s="164" t="s">
        <v>200</v>
      </c>
      <c r="E342" s="165" t="s">
        <v>3</v>
      </c>
      <c r="F342" s="166" t="s">
        <v>487</v>
      </c>
      <c r="H342" s="165" t="s">
        <v>3</v>
      </c>
      <c r="I342" s="167"/>
      <c r="L342" s="163"/>
      <c r="M342" s="168"/>
      <c r="N342" s="169"/>
      <c r="O342" s="169"/>
      <c r="P342" s="169"/>
      <c r="Q342" s="169"/>
      <c r="R342" s="169"/>
      <c r="S342" s="169"/>
      <c r="T342" s="170"/>
      <c r="AT342" s="165" t="s">
        <v>200</v>
      </c>
      <c r="AU342" s="165" t="s">
        <v>85</v>
      </c>
      <c r="AV342" s="13" t="s">
        <v>83</v>
      </c>
      <c r="AW342" s="13" t="s">
        <v>37</v>
      </c>
      <c r="AX342" s="13" t="s">
        <v>76</v>
      </c>
      <c r="AY342" s="165" t="s">
        <v>189</v>
      </c>
    </row>
    <row r="343" spans="1:65" s="14" customFormat="1" ht="11.25">
      <c r="B343" s="171"/>
      <c r="D343" s="164" t="s">
        <v>200</v>
      </c>
      <c r="E343" s="172" t="s">
        <v>3</v>
      </c>
      <c r="F343" s="173" t="s">
        <v>83</v>
      </c>
      <c r="H343" s="174">
        <v>1</v>
      </c>
      <c r="I343" s="175"/>
      <c r="L343" s="171"/>
      <c r="M343" s="176"/>
      <c r="N343" s="177"/>
      <c r="O343" s="177"/>
      <c r="P343" s="177"/>
      <c r="Q343" s="177"/>
      <c r="R343" s="177"/>
      <c r="S343" s="177"/>
      <c r="T343" s="178"/>
      <c r="AT343" s="172" t="s">
        <v>200</v>
      </c>
      <c r="AU343" s="172" t="s">
        <v>85</v>
      </c>
      <c r="AV343" s="14" t="s">
        <v>85</v>
      </c>
      <c r="AW343" s="14" t="s">
        <v>37</v>
      </c>
      <c r="AX343" s="14" t="s">
        <v>76</v>
      </c>
      <c r="AY343" s="172" t="s">
        <v>189</v>
      </c>
    </row>
    <row r="344" spans="1:65" s="15" customFormat="1" ht="11.25">
      <c r="B344" s="179"/>
      <c r="D344" s="164" t="s">
        <v>200</v>
      </c>
      <c r="E344" s="180" t="s">
        <v>3</v>
      </c>
      <c r="F344" s="181" t="s">
        <v>203</v>
      </c>
      <c r="H344" s="182">
        <v>1</v>
      </c>
      <c r="I344" s="183"/>
      <c r="L344" s="179"/>
      <c r="M344" s="184"/>
      <c r="N344" s="185"/>
      <c r="O344" s="185"/>
      <c r="P344" s="185"/>
      <c r="Q344" s="185"/>
      <c r="R344" s="185"/>
      <c r="S344" s="185"/>
      <c r="T344" s="186"/>
      <c r="AT344" s="180" t="s">
        <v>200</v>
      </c>
      <c r="AU344" s="180" t="s">
        <v>85</v>
      </c>
      <c r="AV344" s="15" t="s">
        <v>196</v>
      </c>
      <c r="AW344" s="15" t="s">
        <v>37</v>
      </c>
      <c r="AX344" s="15" t="s">
        <v>83</v>
      </c>
      <c r="AY344" s="180" t="s">
        <v>189</v>
      </c>
    </row>
    <row r="345" spans="1:65" s="2" customFormat="1" ht="16.5" customHeight="1">
      <c r="A345" s="34"/>
      <c r="B345" s="144"/>
      <c r="C345" s="187" t="s">
        <v>488</v>
      </c>
      <c r="D345" s="187" t="s">
        <v>235</v>
      </c>
      <c r="E345" s="188" t="s">
        <v>489</v>
      </c>
      <c r="F345" s="189" t="s">
        <v>490</v>
      </c>
      <c r="G345" s="190" t="s">
        <v>473</v>
      </c>
      <c r="H345" s="191">
        <v>1</v>
      </c>
      <c r="I345" s="192"/>
      <c r="J345" s="193">
        <f>ROUND(I345*H345,2)</f>
        <v>0</v>
      </c>
      <c r="K345" s="189" t="s">
        <v>195</v>
      </c>
      <c r="L345" s="194"/>
      <c r="M345" s="195" t="s">
        <v>3</v>
      </c>
      <c r="N345" s="196" t="s">
        <v>47</v>
      </c>
      <c r="O345" s="55"/>
      <c r="P345" s="154">
        <f>O345*H345</f>
        <v>0</v>
      </c>
      <c r="Q345" s="154">
        <v>0.04</v>
      </c>
      <c r="R345" s="154">
        <f>Q345*H345</f>
        <v>0.04</v>
      </c>
      <c r="S345" s="154">
        <v>0</v>
      </c>
      <c r="T345" s="155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56" t="s">
        <v>401</v>
      </c>
      <c r="AT345" s="156" t="s">
        <v>235</v>
      </c>
      <c r="AU345" s="156" t="s">
        <v>85</v>
      </c>
      <c r="AY345" s="19" t="s">
        <v>189</v>
      </c>
      <c r="BE345" s="157">
        <f>IF(N345="základní",J345,0)</f>
        <v>0</v>
      </c>
      <c r="BF345" s="157">
        <f>IF(N345="snížená",J345,0)</f>
        <v>0</v>
      </c>
      <c r="BG345" s="157">
        <f>IF(N345="zákl. přenesená",J345,0)</f>
        <v>0</v>
      </c>
      <c r="BH345" s="157">
        <f>IF(N345="sníž. přenesená",J345,0)</f>
        <v>0</v>
      </c>
      <c r="BI345" s="157">
        <f>IF(N345="nulová",J345,0)</f>
        <v>0</v>
      </c>
      <c r="BJ345" s="19" t="s">
        <v>83</v>
      </c>
      <c r="BK345" s="157">
        <f>ROUND(I345*H345,2)</f>
        <v>0</v>
      </c>
      <c r="BL345" s="19" t="s">
        <v>401</v>
      </c>
      <c r="BM345" s="156" t="s">
        <v>491</v>
      </c>
    </row>
    <row r="346" spans="1:65" s="13" customFormat="1" ht="11.25">
      <c r="B346" s="163"/>
      <c r="D346" s="164" t="s">
        <v>200</v>
      </c>
      <c r="E346" s="165" t="s">
        <v>3</v>
      </c>
      <c r="F346" s="166" t="s">
        <v>487</v>
      </c>
      <c r="H346" s="165" t="s">
        <v>3</v>
      </c>
      <c r="I346" s="167"/>
      <c r="L346" s="163"/>
      <c r="M346" s="168"/>
      <c r="N346" s="169"/>
      <c r="O346" s="169"/>
      <c r="P346" s="169"/>
      <c r="Q346" s="169"/>
      <c r="R346" s="169"/>
      <c r="S346" s="169"/>
      <c r="T346" s="170"/>
      <c r="AT346" s="165" t="s">
        <v>200</v>
      </c>
      <c r="AU346" s="165" t="s">
        <v>85</v>
      </c>
      <c r="AV346" s="13" t="s">
        <v>83</v>
      </c>
      <c r="AW346" s="13" t="s">
        <v>37</v>
      </c>
      <c r="AX346" s="13" t="s">
        <v>76</v>
      </c>
      <c r="AY346" s="165" t="s">
        <v>189</v>
      </c>
    </row>
    <row r="347" spans="1:65" s="14" customFormat="1" ht="11.25">
      <c r="B347" s="171"/>
      <c r="D347" s="164" t="s">
        <v>200</v>
      </c>
      <c r="E347" s="172" t="s">
        <v>3</v>
      </c>
      <c r="F347" s="173" t="s">
        <v>83</v>
      </c>
      <c r="H347" s="174">
        <v>1</v>
      </c>
      <c r="I347" s="175"/>
      <c r="L347" s="171"/>
      <c r="M347" s="176"/>
      <c r="N347" s="177"/>
      <c r="O347" s="177"/>
      <c r="P347" s="177"/>
      <c r="Q347" s="177"/>
      <c r="R347" s="177"/>
      <c r="S347" s="177"/>
      <c r="T347" s="178"/>
      <c r="AT347" s="172" t="s">
        <v>200</v>
      </c>
      <c r="AU347" s="172" t="s">
        <v>85</v>
      </c>
      <c r="AV347" s="14" t="s">
        <v>85</v>
      </c>
      <c r="AW347" s="14" t="s">
        <v>37</v>
      </c>
      <c r="AX347" s="14" t="s">
        <v>76</v>
      </c>
      <c r="AY347" s="172" t="s">
        <v>189</v>
      </c>
    </row>
    <row r="348" spans="1:65" s="15" customFormat="1" ht="11.25">
      <c r="B348" s="179"/>
      <c r="D348" s="164" t="s">
        <v>200</v>
      </c>
      <c r="E348" s="180" t="s">
        <v>3</v>
      </c>
      <c r="F348" s="181" t="s">
        <v>203</v>
      </c>
      <c r="H348" s="182">
        <v>1</v>
      </c>
      <c r="I348" s="183"/>
      <c r="L348" s="179"/>
      <c r="M348" s="184"/>
      <c r="N348" s="185"/>
      <c r="O348" s="185"/>
      <c r="P348" s="185"/>
      <c r="Q348" s="185"/>
      <c r="R348" s="185"/>
      <c r="S348" s="185"/>
      <c r="T348" s="186"/>
      <c r="AT348" s="180" t="s">
        <v>200</v>
      </c>
      <c r="AU348" s="180" t="s">
        <v>85</v>
      </c>
      <c r="AV348" s="15" t="s">
        <v>196</v>
      </c>
      <c r="AW348" s="15" t="s">
        <v>37</v>
      </c>
      <c r="AX348" s="15" t="s">
        <v>83</v>
      </c>
      <c r="AY348" s="180" t="s">
        <v>189</v>
      </c>
    </row>
    <row r="349" spans="1:65" s="2" customFormat="1" ht="16.5" customHeight="1">
      <c r="A349" s="34"/>
      <c r="B349" s="144"/>
      <c r="C349" s="187" t="s">
        <v>492</v>
      </c>
      <c r="D349" s="187" t="s">
        <v>235</v>
      </c>
      <c r="E349" s="188" t="s">
        <v>493</v>
      </c>
      <c r="F349" s="189" t="s">
        <v>494</v>
      </c>
      <c r="G349" s="190" t="s">
        <v>473</v>
      </c>
      <c r="H349" s="191">
        <v>1</v>
      </c>
      <c r="I349" s="192"/>
      <c r="J349" s="193">
        <f>ROUND(I349*H349,2)</f>
        <v>0</v>
      </c>
      <c r="K349" s="189" t="s">
        <v>195</v>
      </c>
      <c r="L349" s="194"/>
      <c r="M349" s="195" t="s">
        <v>3</v>
      </c>
      <c r="N349" s="196" t="s">
        <v>47</v>
      </c>
      <c r="O349" s="55"/>
      <c r="P349" s="154">
        <f>O349*H349</f>
        <v>0</v>
      </c>
      <c r="Q349" s="154">
        <v>2.7E-2</v>
      </c>
      <c r="R349" s="154">
        <f>Q349*H349</f>
        <v>2.7E-2</v>
      </c>
      <c r="S349" s="154">
        <v>0</v>
      </c>
      <c r="T349" s="155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56" t="s">
        <v>401</v>
      </c>
      <c r="AT349" s="156" t="s">
        <v>235</v>
      </c>
      <c r="AU349" s="156" t="s">
        <v>85</v>
      </c>
      <c r="AY349" s="19" t="s">
        <v>189</v>
      </c>
      <c r="BE349" s="157">
        <f>IF(N349="základní",J349,0)</f>
        <v>0</v>
      </c>
      <c r="BF349" s="157">
        <f>IF(N349="snížená",J349,0)</f>
        <v>0</v>
      </c>
      <c r="BG349" s="157">
        <f>IF(N349="zákl. přenesená",J349,0)</f>
        <v>0</v>
      </c>
      <c r="BH349" s="157">
        <f>IF(N349="sníž. přenesená",J349,0)</f>
        <v>0</v>
      </c>
      <c r="BI349" s="157">
        <f>IF(N349="nulová",J349,0)</f>
        <v>0</v>
      </c>
      <c r="BJ349" s="19" t="s">
        <v>83</v>
      </c>
      <c r="BK349" s="157">
        <f>ROUND(I349*H349,2)</f>
        <v>0</v>
      </c>
      <c r="BL349" s="19" t="s">
        <v>401</v>
      </c>
      <c r="BM349" s="156" t="s">
        <v>495</v>
      </c>
    </row>
    <row r="350" spans="1:65" s="13" customFormat="1" ht="11.25">
      <c r="B350" s="163"/>
      <c r="D350" s="164" t="s">
        <v>200</v>
      </c>
      <c r="E350" s="165" t="s">
        <v>3</v>
      </c>
      <c r="F350" s="166" t="s">
        <v>496</v>
      </c>
      <c r="H350" s="165" t="s">
        <v>3</v>
      </c>
      <c r="I350" s="167"/>
      <c r="L350" s="163"/>
      <c r="M350" s="168"/>
      <c r="N350" s="169"/>
      <c r="O350" s="169"/>
      <c r="P350" s="169"/>
      <c r="Q350" s="169"/>
      <c r="R350" s="169"/>
      <c r="S350" s="169"/>
      <c r="T350" s="170"/>
      <c r="AT350" s="165" t="s">
        <v>200</v>
      </c>
      <c r="AU350" s="165" t="s">
        <v>85</v>
      </c>
      <c r="AV350" s="13" t="s">
        <v>83</v>
      </c>
      <c r="AW350" s="13" t="s">
        <v>37</v>
      </c>
      <c r="AX350" s="13" t="s">
        <v>76</v>
      </c>
      <c r="AY350" s="165" t="s">
        <v>189</v>
      </c>
    </row>
    <row r="351" spans="1:65" s="14" customFormat="1" ht="11.25">
      <c r="B351" s="171"/>
      <c r="D351" s="164" t="s">
        <v>200</v>
      </c>
      <c r="E351" s="172" t="s">
        <v>3</v>
      </c>
      <c r="F351" s="173" t="s">
        <v>83</v>
      </c>
      <c r="H351" s="174">
        <v>1</v>
      </c>
      <c r="I351" s="175"/>
      <c r="L351" s="171"/>
      <c r="M351" s="176"/>
      <c r="N351" s="177"/>
      <c r="O351" s="177"/>
      <c r="P351" s="177"/>
      <c r="Q351" s="177"/>
      <c r="R351" s="177"/>
      <c r="S351" s="177"/>
      <c r="T351" s="178"/>
      <c r="AT351" s="172" t="s">
        <v>200</v>
      </c>
      <c r="AU351" s="172" t="s">
        <v>85</v>
      </c>
      <c r="AV351" s="14" t="s">
        <v>85</v>
      </c>
      <c r="AW351" s="14" t="s">
        <v>37</v>
      </c>
      <c r="AX351" s="14" t="s">
        <v>76</v>
      </c>
      <c r="AY351" s="172" t="s">
        <v>189</v>
      </c>
    </row>
    <row r="352" spans="1:65" s="15" customFormat="1" ht="11.25">
      <c r="B352" s="179"/>
      <c r="D352" s="164" t="s">
        <v>200</v>
      </c>
      <c r="E352" s="180" t="s">
        <v>3</v>
      </c>
      <c r="F352" s="181" t="s">
        <v>203</v>
      </c>
      <c r="H352" s="182">
        <v>1</v>
      </c>
      <c r="I352" s="183"/>
      <c r="L352" s="179"/>
      <c r="M352" s="184"/>
      <c r="N352" s="185"/>
      <c r="O352" s="185"/>
      <c r="P352" s="185"/>
      <c r="Q352" s="185"/>
      <c r="R352" s="185"/>
      <c r="S352" s="185"/>
      <c r="T352" s="186"/>
      <c r="AT352" s="180" t="s">
        <v>200</v>
      </c>
      <c r="AU352" s="180" t="s">
        <v>85</v>
      </c>
      <c r="AV352" s="15" t="s">
        <v>196</v>
      </c>
      <c r="AW352" s="15" t="s">
        <v>37</v>
      </c>
      <c r="AX352" s="15" t="s">
        <v>83</v>
      </c>
      <c r="AY352" s="180" t="s">
        <v>189</v>
      </c>
    </row>
    <row r="353" spans="1:65" s="2" customFormat="1" ht="21.75" customHeight="1">
      <c r="A353" s="34"/>
      <c r="B353" s="144"/>
      <c r="C353" s="145" t="s">
        <v>497</v>
      </c>
      <c r="D353" s="145" t="s">
        <v>191</v>
      </c>
      <c r="E353" s="146" t="s">
        <v>498</v>
      </c>
      <c r="F353" s="147" t="s">
        <v>499</v>
      </c>
      <c r="G353" s="148" t="s">
        <v>473</v>
      </c>
      <c r="H353" s="149">
        <v>1</v>
      </c>
      <c r="I353" s="150"/>
      <c r="J353" s="151">
        <f>ROUND(I353*H353,2)</f>
        <v>0</v>
      </c>
      <c r="K353" s="147" t="s">
        <v>195</v>
      </c>
      <c r="L353" s="35"/>
      <c r="M353" s="152" t="s">
        <v>3</v>
      </c>
      <c r="N353" s="153" t="s">
        <v>47</v>
      </c>
      <c r="O353" s="55"/>
      <c r="P353" s="154">
        <f>O353*H353</f>
        <v>0</v>
      </c>
      <c r="Q353" s="154">
        <v>7.0200000000000002E-3</v>
      </c>
      <c r="R353" s="154">
        <f>Q353*H353</f>
        <v>7.0200000000000002E-3</v>
      </c>
      <c r="S353" s="154">
        <v>0</v>
      </c>
      <c r="T353" s="155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56" t="s">
        <v>196</v>
      </c>
      <c r="AT353" s="156" t="s">
        <v>191</v>
      </c>
      <c r="AU353" s="156" t="s">
        <v>85</v>
      </c>
      <c r="AY353" s="19" t="s">
        <v>189</v>
      </c>
      <c r="BE353" s="157">
        <f>IF(N353="základní",J353,0)</f>
        <v>0</v>
      </c>
      <c r="BF353" s="157">
        <f>IF(N353="snížená",J353,0)</f>
        <v>0</v>
      </c>
      <c r="BG353" s="157">
        <f>IF(N353="zákl. přenesená",J353,0)</f>
        <v>0</v>
      </c>
      <c r="BH353" s="157">
        <f>IF(N353="sníž. přenesená",J353,0)</f>
        <v>0</v>
      </c>
      <c r="BI353" s="157">
        <f>IF(N353="nulová",J353,0)</f>
        <v>0</v>
      </c>
      <c r="BJ353" s="19" t="s">
        <v>83</v>
      </c>
      <c r="BK353" s="157">
        <f>ROUND(I353*H353,2)</f>
        <v>0</v>
      </c>
      <c r="BL353" s="19" t="s">
        <v>196</v>
      </c>
      <c r="BM353" s="156" t="s">
        <v>500</v>
      </c>
    </row>
    <row r="354" spans="1:65" s="2" customFormat="1" ht="11.25">
      <c r="A354" s="34"/>
      <c r="B354" s="35"/>
      <c r="C354" s="34"/>
      <c r="D354" s="158" t="s">
        <v>198</v>
      </c>
      <c r="E354" s="34"/>
      <c r="F354" s="159" t="s">
        <v>501</v>
      </c>
      <c r="G354" s="34"/>
      <c r="H354" s="34"/>
      <c r="I354" s="160"/>
      <c r="J354" s="34"/>
      <c r="K354" s="34"/>
      <c r="L354" s="35"/>
      <c r="M354" s="161"/>
      <c r="N354" s="162"/>
      <c r="O354" s="55"/>
      <c r="P354" s="55"/>
      <c r="Q354" s="55"/>
      <c r="R354" s="55"/>
      <c r="S354" s="55"/>
      <c r="T354" s="56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9" t="s">
        <v>198</v>
      </c>
      <c r="AU354" s="19" t="s">
        <v>85</v>
      </c>
    </row>
    <row r="355" spans="1:65" s="13" customFormat="1" ht="11.25">
      <c r="B355" s="163"/>
      <c r="D355" s="164" t="s">
        <v>200</v>
      </c>
      <c r="E355" s="165" t="s">
        <v>3</v>
      </c>
      <c r="F355" s="166" t="s">
        <v>502</v>
      </c>
      <c r="H355" s="165" t="s">
        <v>3</v>
      </c>
      <c r="I355" s="167"/>
      <c r="L355" s="163"/>
      <c r="M355" s="168"/>
      <c r="N355" s="169"/>
      <c r="O355" s="169"/>
      <c r="P355" s="169"/>
      <c r="Q355" s="169"/>
      <c r="R355" s="169"/>
      <c r="S355" s="169"/>
      <c r="T355" s="170"/>
      <c r="AT355" s="165" t="s">
        <v>200</v>
      </c>
      <c r="AU355" s="165" t="s">
        <v>85</v>
      </c>
      <c r="AV355" s="13" t="s">
        <v>83</v>
      </c>
      <c r="AW355" s="13" t="s">
        <v>37</v>
      </c>
      <c r="AX355" s="13" t="s">
        <v>76</v>
      </c>
      <c r="AY355" s="165" t="s">
        <v>189</v>
      </c>
    </row>
    <row r="356" spans="1:65" s="14" customFormat="1" ht="11.25">
      <c r="B356" s="171"/>
      <c r="D356" s="164" t="s">
        <v>200</v>
      </c>
      <c r="E356" s="172" t="s">
        <v>3</v>
      </c>
      <c r="F356" s="173" t="s">
        <v>83</v>
      </c>
      <c r="H356" s="174">
        <v>1</v>
      </c>
      <c r="I356" s="175"/>
      <c r="L356" s="171"/>
      <c r="M356" s="176"/>
      <c r="N356" s="177"/>
      <c r="O356" s="177"/>
      <c r="P356" s="177"/>
      <c r="Q356" s="177"/>
      <c r="R356" s="177"/>
      <c r="S356" s="177"/>
      <c r="T356" s="178"/>
      <c r="AT356" s="172" t="s">
        <v>200</v>
      </c>
      <c r="AU356" s="172" t="s">
        <v>85</v>
      </c>
      <c r="AV356" s="14" t="s">
        <v>85</v>
      </c>
      <c r="AW356" s="14" t="s">
        <v>37</v>
      </c>
      <c r="AX356" s="14" t="s">
        <v>76</v>
      </c>
      <c r="AY356" s="172" t="s">
        <v>189</v>
      </c>
    </row>
    <row r="357" spans="1:65" s="15" customFormat="1" ht="11.25">
      <c r="B357" s="179"/>
      <c r="D357" s="164" t="s">
        <v>200</v>
      </c>
      <c r="E357" s="180" t="s">
        <v>3</v>
      </c>
      <c r="F357" s="181" t="s">
        <v>203</v>
      </c>
      <c r="H357" s="182">
        <v>1</v>
      </c>
      <c r="I357" s="183"/>
      <c r="L357" s="179"/>
      <c r="M357" s="184"/>
      <c r="N357" s="185"/>
      <c r="O357" s="185"/>
      <c r="P357" s="185"/>
      <c r="Q357" s="185"/>
      <c r="R357" s="185"/>
      <c r="S357" s="185"/>
      <c r="T357" s="186"/>
      <c r="AT357" s="180" t="s">
        <v>200</v>
      </c>
      <c r="AU357" s="180" t="s">
        <v>85</v>
      </c>
      <c r="AV357" s="15" t="s">
        <v>196</v>
      </c>
      <c r="AW357" s="15" t="s">
        <v>37</v>
      </c>
      <c r="AX357" s="15" t="s">
        <v>83</v>
      </c>
      <c r="AY357" s="180" t="s">
        <v>189</v>
      </c>
    </row>
    <row r="358" spans="1:65" s="2" customFormat="1" ht="16.5" customHeight="1">
      <c r="A358" s="34"/>
      <c r="B358" s="144"/>
      <c r="C358" s="187" t="s">
        <v>503</v>
      </c>
      <c r="D358" s="187" t="s">
        <v>235</v>
      </c>
      <c r="E358" s="188" t="s">
        <v>504</v>
      </c>
      <c r="F358" s="189" t="s">
        <v>505</v>
      </c>
      <c r="G358" s="190" t="s">
        <v>473</v>
      </c>
      <c r="H358" s="191">
        <v>1</v>
      </c>
      <c r="I358" s="192"/>
      <c r="J358" s="193">
        <f>ROUND(I358*H358,2)</f>
        <v>0</v>
      </c>
      <c r="K358" s="189" t="s">
        <v>195</v>
      </c>
      <c r="L358" s="194"/>
      <c r="M358" s="195" t="s">
        <v>3</v>
      </c>
      <c r="N358" s="196" t="s">
        <v>47</v>
      </c>
      <c r="O358" s="55"/>
      <c r="P358" s="154">
        <f>O358*H358</f>
        <v>0</v>
      </c>
      <c r="Q358" s="154">
        <v>5.0599999999999999E-2</v>
      </c>
      <c r="R358" s="154">
        <f>Q358*H358</f>
        <v>5.0599999999999999E-2</v>
      </c>
      <c r="S358" s="154">
        <v>0</v>
      </c>
      <c r="T358" s="155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56" t="s">
        <v>401</v>
      </c>
      <c r="AT358" s="156" t="s">
        <v>235</v>
      </c>
      <c r="AU358" s="156" t="s">
        <v>85</v>
      </c>
      <c r="AY358" s="19" t="s">
        <v>189</v>
      </c>
      <c r="BE358" s="157">
        <f>IF(N358="základní",J358,0)</f>
        <v>0</v>
      </c>
      <c r="BF358" s="157">
        <f>IF(N358="snížená",J358,0)</f>
        <v>0</v>
      </c>
      <c r="BG358" s="157">
        <f>IF(N358="zákl. přenesená",J358,0)</f>
        <v>0</v>
      </c>
      <c r="BH358" s="157">
        <f>IF(N358="sníž. přenesená",J358,0)</f>
        <v>0</v>
      </c>
      <c r="BI358" s="157">
        <f>IF(N358="nulová",J358,0)</f>
        <v>0</v>
      </c>
      <c r="BJ358" s="19" t="s">
        <v>83</v>
      </c>
      <c r="BK358" s="157">
        <f>ROUND(I358*H358,2)</f>
        <v>0</v>
      </c>
      <c r="BL358" s="19" t="s">
        <v>401</v>
      </c>
      <c r="BM358" s="156" t="s">
        <v>506</v>
      </c>
    </row>
    <row r="359" spans="1:65" s="13" customFormat="1" ht="11.25">
      <c r="B359" s="163"/>
      <c r="D359" s="164" t="s">
        <v>200</v>
      </c>
      <c r="E359" s="165" t="s">
        <v>3</v>
      </c>
      <c r="F359" s="166" t="s">
        <v>507</v>
      </c>
      <c r="H359" s="165" t="s">
        <v>3</v>
      </c>
      <c r="I359" s="167"/>
      <c r="L359" s="163"/>
      <c r="M359" s="168"/>
      <c r="N359" s="169"/>
      <c r="O359" s="169"/>
      <c r="P359" s="169"/>
      <c r="Q359" s="169"/>
      <c r="R359" s="169"/>
      <c r="S359" s="169"/>
      <c r="T359" s="170"/>
      <c r="AT359" s="165" t="s">
        <v>200</v>
      </c>
      <c r="AU359" s="165" t="s">
        <v>85</v>
      </c>
      <c r="AV359" s="13" t="s">
        <v>83</v>
      </c>
      <c r="AW359" s="13" t="s">
        <v>37</v>
      </c>
      <c r="AX359" s="13" t="s">
        <v>76</v>
      </c>
      <c r="AY359" s="165" t="s">
        <v>189</v>
      </c>
    </row>
    <row r="360" spans="1:65" s="14" customFormat="1" ht="11.25">
      <c r="B360" s="171"/>
      <c r="D360" s="164" t="s">
        <v>200</v>
      </c>
      <c r="E360" s="172" t="s">
        <v>3</v>
      </c>
      <c r="F360" s="173" t="s">
        <v>83</v>
      </c>
      <c r="H360" s="174">
        <v>1</v>
      </c>
      <c r="I360" s="175"/>
      <c r="L360" s="171"/>
      <c r="M360" s="176"/>
      <c r="N360" s="177"/>
      <c r="O360" s="177"/>
      <c r="P360" s="177"/>
      <c r="Q360" s="177"/>
      <c r="R360" s="177"/>
      <c r="S360" s="177"/>
      <c r="T360" s="178"/>
      <c r="AT360" s="172" t="s">
        <v>200</v>
      </c>
      <c r="AU360" s="172" t="s">
        <v>85</v>
      </c>
      <c r="AV360" s="14" t="s">
        <v>85</v>
      </c>
      <c r="AW360" s="14" t="s">
        <v>37</v>
      </c>
      <c r="AX360" s="14" t="s">
        <v>76</v>
      </c>
      <c r="AY360" s="172" t="s">
        <v>189</v>
      </c>
    </row>
    <row r="361" spans="1:65" s="15" customFormat="1" ht="11.25">
      <c r="B361" s="179"/>
      <c r="D361" s="164" t="s">
        <v>200</v>
      </c>
      <c r="E361" s="180" t="s">
        <v>3</v>
      </c>
      <c r="F361" s="181" t="s">
        <v>203</v>
      </c>
      <c r="H361" s="182">
        <v>1</v>
      </c>
      <c r="I361" s="183"/>
      <c r="L361" s="179"/>
      <c r="M361" s="184"/>
      <c r="N361" s="185"/>
      <c r="O361" s="185"/>
      <c r="P361" s="185"/>
      <c r="Q361" s="185"/>
      <c r="R361" s="185"/>
      <c r="S361" s="185"/>
      <c r="T361" s="186"/>
      <c r="AT361" s="180" t="s">
        <v>200</v>
      </c>
      <c r="AU361" s="180" t="s">
        <v>85</v>
      </c>
      <c r="AV361" s="15" t="s">
        <v>196</v>
      </c>
      <c r="AW361" s="15" t="s">
        <v>37</v>
      </c>
      <c r="AX361" s="15" t="s">
        <v>83</v>
      </c>
      <c r="AY361" s="180" t="s">
        <v>189</v>
      </c>
    </row>
    <row r="362" spans="1:65" s="2" customFormat="1" ht="16.5" customHeight="1">
      <c r="A362" s="34"/>
      <c r="B362" s="144"/>
      <c r="C362" s="187" t="s">
        <v>508</v>
      </c>
      <c r="D362" s="187" t="s">
        <v>235</v>
      </c>
      <c r="E362" s="188" t="s">
        <v>509</v>
      </c>
      <c r="F362" s="189" t="s">
        <v>510</v>
      </c>
      <c r="G362" s="190" t="s">
        <v>473</v>
      </c>
      <c r="H362" s="191">
        <v>1</v>
      </c>
      <c r="I362" s="192"/>
      <c r="J362" s="193">
        <f>ROUND(I362*H362,2)</f>
        <v>0</v>
      </c>
      <c r="K362" s="189" t="s">
        <v>297</v>
      </c>
      <c r="L362" s="194"/>
      <c r="M362" s="195" t="s">
        <v>3</v>
      </c>
      <c r="N362" s="196" t="s">
        <v>47</v>
      </c>
      <c r="O362" s="55"/>
      <c r="P362" s="154">
        <f>O362*H362</f>
        <v>0</v>
      </c>
      <c r="Q362" s="154">
        <v>0.01</v>
      </c>
      <c r="R362" s="154">
        <f>Q362*H362</f>
        <v>0.01</v>
      </c>
      <c r="S362" s="154">
        <v>0</v>
      </c>
      <c r="T362" s="155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56" t="s">
        <v>401</v>
      </c>
      <c r="AT362" s="156" t="s">
        <v>235</v>
      </c>
      <c r="AU362" s="156" t="s">
        <v>85</v>
      </c>
      <c r="AY362" s="19" t="s">
        <v>189</v>
      </c>
      <c r="BE362" s="157">
        <f>IF(N362="základní",J362,0)</f>
        <v>0</v>
      </c>
      <c r="BF362" s="157">
        <f>IF(N362="snížená",J362,0)</f>
        <v>0</v>
      </c>
      <c r="BG362" s="157">
        <f>IF(N362="zákl. přenesená",J362,0)</f>
        <v>0</v>
      </c>
      <c r="BH362" s="157">
        <f>IF(N362="sníž. přenesená",J362,0)</f>
        <v>0</v>
      </c>
      <c r="BI362" s="157">
        <f>IF(N362="nulová",J362,0)</f>
        <v>0</v>
      </c>
      <c r="BJ362" s="19" t="s">
        <v>83</v>
      </c>
      <c r="BK362" s="157">
        <f>ROUND(I362*H362,2)</f>
        <v>0</v>
      </c>
      <c r="BL362" s="19" t="s">
        <v>401</v>
      </c>
      <c r="BM362" s="156" t="s">
        <v>511</v>
      </c>
    </row>
    <row r="363" spans="1:65" s="2" customFormat="1" ht="19.5">
      <c r="A363" s="34"/>
      <c r="B363" s="35"/>
      <c r="C363" s="34"/>
      <c r="D363" s="164" t="s">
        <v>241</v>
      </c>
      <c r="E363" s="34"/>
      <c r="F363" s="197" t="s">
        <v>512</v>
      </c>
      <c r="G363" s="34"/>
      <c r="H363" s="34"/>
      <c r="I363" s="160"/>
      <c r="J363" s="34"/>
      <c r="K363" s="34"/>
      <c r="L363" s="35"/>
      <c r="M363" s="161"/>
      <c r="N363" s="162"/>
      <c r="O363" s="55"/>
      <c r="P363" s="55"/>
      <c r="Q363" s="55"/>
      <c r="R363" s="55"/>
      <c r="S363" s="55"/>
      <c r="T363" s="56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9" t="s">
        <v>241</v>
      </c>
      <c r="AU363" s="19" t="s">
        <v>85</v>
      </c>
    </row>
    <row r="364" spans="1:65" s="13" customFormat="1" ht="11.25">
      <c r="B364" s="163"/>
      <c r="D364" s="164" t="s">
        <v>200</v>
      </c>
      <c r="E364" s="165" t="s">
        <v>3</v>
      </c>
      <c r="F364" s="166" t="s">
        <v>513</v>
      </c>
      <c r="H364" s="165" t="s">
        <v>3</v>
      </c>
      <c r="I364" s="167"/>
      <c r="L364" s="163"/>
      <c r="M364" s="168"/>
      <c r="N364" s="169"/>
      <c r="O364" s="169"/>
      <c r="P364" s="169"/>
      <c r="Q364" s="169"/>
      <c r="R364" s="169"/>
      <c r="S364" s="169"/>
      <c r="T364" s="170"/>
      <c r="AT364" s="165" t="s">
        <v>200</v>
      </c>
      <c r="AU364" s="165" t="s">
        <v>85</v>
      </c>
      <c r="AV364" s="13" t="s">
        <v>83</v>
      </c>
      <c r="AW364" s="13" t="s">
        <v>37</v>
      </c>
      <c r="AX364" s="13" t="s">
        <v>76</v>
      </c>
      <c r="AY364" s="165" t="s">
        <v>189</v>
      </c>
    </row>
    <row r="365" spans="1:65" s="14" customFormat="1" ht="11.25">
      <c r="B365" s="171"/>
      <c r="D365" s="164" t="s">
        <v>200</v>
      </c>
      <c r="E365" s="172" t="s">
        <v>3</v>
      </c>
      <c r="F365" s="173" t="s">
        <v>83</v>
      </c>
      <c r="H365" s="174">
        <v>1</v>
      </c>
      <c r="I365" s="175"/>
      <c r="L365" s="171"/>
      <c r="M365" s="176"/>
      <c r="N365" s="177"/>
      <c r="O365" s="177"/>
      <c r="P365" s="177"/>
      <c r="Q365" s="177"/>
      <c r="R365" s="177"/>
      <c r="S365" s="177"/>
      <c r="T365" s="178"/>
      <c r="AT365" s="172" t="s">
        <v>200</v>
      </c>
      <c r="AU365" s="172" t="s">
        <v>85</v>
      </c>
      <c r="AV365" s="14" t="s">
        <v>85</v>
      </c>
      <c r="AW365" s="14" t="s">
        <v>37</v>
      </c>
      <c r="AX365" s="14" t="s">
        <v>76</v>
      </c>
      <c r="AY365" s="172" t="s">
        <v>189</v>
      </c>
    </row>
    <row r="366" spans="1:65" s="15" customFormat="1" ht="11.25">
      <c r="B366" s="179"/>
      <c r="D366" s="164" t="s">
        <v>200</v>
      </c>
      <c r="E366" s="180" t="s">
        <v>3</v>
      </c>
      <c r="F366" s="181" t="s">
        <v>203</v>
      </c>
      <c r="H366" s="182">
        <v>1</v>
      </c>
      <c r="I366" s="183"/>
      <c r="L366" s="179"/>
      <c r="M366" s="184"/>
      <c r="N366" s="185"/>
      <c r="O366" s="185"/>
      <c r="P366" s="185"/>
      <c r="Q366" s="185"/>
      <c r="R366" s="185"/>
      <c r="S366" s="185"/>
      <c r="T366" s="186"/>
      <c r="AT366" s="180" t="s">
        <v>200</v>
      </c>
      <c r="AU366" s="180" t="s">
        <v>85</v>
      </c>
      <c r="AV366" s="15" t="s">
        <v>196</v>
      </c>
      <c r="AW366" s="15" t="s">
        <v>37</v>
      </c>
      <c r="AX366" s="15" t="s">
        <v>83</v>
      </c>
      <c r="AY366" s="180" t="s">
        <v>189</v>
      </c>
    </row>
    <row r="367" spans="1:65" s="12" customFormat="1" ht="22.9" customHeight="1">
      <c r="B367" s="131"/>
      <c r="D367" s="132" t="s">
        <v>75</v>
      </c>
      <c r="E367" s="142" t="s">
        <v>260</v>
      </c>
      <c r="F367" s="142" t="s">
        <v>514</v>
      </c>
      <c r="I367" s="134"/>
      <c r="J367" s="143">
        <f>BK367</f>
        <v>0</v>
      </c>
      <c r="L367" s="131"/>
      <c r="M367" s="136"/>
      <c r="N367" s="137"/>
      <c r="O367" s="137"/>
      <c r="P367" s="138">
        <f>SUM(P368:P437)</f>
        <v>0</v>
      </c>
      <c r="Q367" s="137"/>
      <c r="R367" s="138">
        <f>SUM(R368:R437)</f>
        <v>34.215610980000001</v>
      </c>
      <c r="S367" s="137"/>
      <c r="T367" s="139">
        <f>SUM(T368:T437)</f>
        <v>0</v>
      </c>
      <c r="AR367" s="132" t="s">
        <v>83</v>
      </c>
      <c r="AT367" s="140" t="s">
        <v>75</v>
      </c>
      <c r="AU367" s="140" t="s">
        <v>83</v>
      </c>
      <c r="AY367" s="132" t="s">
        <v>189</v>
      </c>
      <c r="BK367" s="141">
        <f>SUM(BK368:BK437)</f>
        <v>0</v>
      </c>
    </row>
    <row r="368" spans="1:65" s="2" customFormat="1" ht="37.9" customHeight="1">
      <c r="A368" s="34"/>
      <c r="B368" s="144"/>
      <c r="C368" s="145" t="s">
        <v>515</v>
      </c>
      <c r="D368" s="145" t="s">
        <v>191</v>
      </c>
      <c r="E368" s="146" t="s">
        <v>516</v>
      </c>
      <c r="F368" s="147" t="s">
        <v>517</v>
      </c>
      <c r="G368" s="148" t="s">
        <v>194</v>
      </c>
      <c r="H368" s="149">
        <v>198</v>
      </c>
      <c r="I368" s="150"/>
      <c r="J368" s="151">
        <f>ROUND(I368*H368,2)</f>
        <v>0</v>
      </c>
      <c r="K368" s="147" t="s">
        <v>195</v>
      </c>
      <c r="L368" s="35"/>
      <c r="M368" s="152" t="s">
        <v>3</v>
      </c>
      <c r="N368" s="153" t="s">
        <v>47</v>
      </c>
      <c r="O368" s="55"/>
      <c r="P368" s="154">
        <f>O368*H368</f>
        <v>0</v>
      </c>
      <c r="Q368" s="154">
        <v>8.9779999999999999E-2</v>
      </c>
      <c r="R368" s="154">
        <f>Q368*H368</f>
        <v>17.776440000000001</v>
      </c>
      <c r="S368" s="154">
        <v>0</v>
      </c>
      <c r="T368" s="155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56" t="s">
        <v>196</v>
      </c>
      <c r="AT368" s="156" t="s">
        <v>191</v>
      </c>
      <c r="AU368" s="156" t="s">
        <v>85</v>
      </c>
      <c r="AY368" s="19" t="s">
        <v>189</v>
      </c>
      <c r="BE368" s="157">
        <f>IF(N368="základní",J368,0)</f>
        <v>0</v>
      </c>
      <c r="BF368" s="157">
        <f>IF(N368="snížená",J368,0)</f>
        <v>0</v>
      </c>
      <c r="BG368" s="157">
        <f>IF(N368="zákl. přenesená",J368,0)</f>
        <v>0</v>
      </c>
      <c r="BH368" s="157">
        <f>IF(N368="sníž. přenesená",J368,0)</f>
        <v>0</v>
      </c>
      <c r="BI368" s="157">
        <f>IF(N368="nulová",J368,0)</f>
        <v>0</v>
      </c>
      <c r="BJ368" s="19" t="s">
        <v>83</v>
      </c>
      <c r="BK368" s="157">
        <f>ROUND(I368*H368,2)</f>
        <v>0</v>
      </c>
      <c r="BL368" s="19" t="s">
        <v>196</v>
      </c>
      <c r="BM368" s="156" t="s">
        <v>518</v>
      </c>
    </row>
    <row r="369" spans="1:65" s="2" customFormat="1" ht="11.25">
      <c r="A369" s="34"/>
      <c r="B369" s="35"/>
      <c r="C369" s="34"/>
      <c r="D369" s="158" t="s">
        <v>198</v>
      </c>
      <c r="E369" s="34"/>
      <c r="F369" s="159" t="s">
        <v>519</v>
      </c>
      <c r="G369" s="34"/>
      <c r="H369" s="34"/>
      <c r="I369" s="160"/>
      <c r="J369" s="34"/>
      <c r="K369" s="34"/>
      <c r="L369" s="35"/>
      <c r="M369" s="161"/>
      <c r="N369" s="162"/>
      <c r="O369" s="55"/>
      <c r="P369" s="55"/>
      <c r="Q369" s="55"/>
      <c r="R369" s="55"/>
      <c r="S369" s="55"/>
      <c r="T369" s="56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9" t="s">
        <v>198</v>
      </c>
      <c r="AU369" s="19" t="s">
        <v>85</v>
      </c>
    </row>
    <row r="370" spans="1:65" s="13" customFormat="1" ht="11.25">
      <c r="B370" s="163"/>
      <c r="D370" s="164" t="s">
        <v>200</v>
      </c>
      <c r="E370" s="165" t="s">
        <v>3</v>
      </c>
      <c r="F370" s="166" t="s">
        <v>520</v>
      </c>
      <c r="H370" s="165" t="s">
        <v>3</v>
      </c>
      <c r="I370" s="167"/>
      <c r="L370" s="163"/>
      <c r="M370" s="168"/>
      <c r="N370" s="169"/>
      <c r="O370" s="169"/>
      <c r="P370" s="169"/>
      <c r="Q370" s="169"/>
      <c r="R370" s="169"/>
      <c r="S370" s="169"/>
      <c r="T370" s="170"/>
      <c r="AT370" s="165" t="s">
        <v>200</v>
      </c>
      <c r="AU370" s="165" t="s">
        <v>85</v>
      </c>
      <c r="AV370" s="13" t="s">
        <v>83</v>
      </c>
      <c r="AW370" s="13" t="s">
        <v>37</v>
      </c>
      <c r="AX370" s="13" t="s">
        <v>76</v>
      </c>
      <c r="AY370" s="165" t="s">
        <v>189</v>
      </c>
    </row>
    <row r="371" spans="1:65" s="13" customFormat="1" ht="11.25">
      <c r="B371" s="163"/>
      <c r="D371" s="164" t="s">
        <v>200</v>
      </c>
      <c r="E371" s="165" t="s">
        <v>3</v>
      </c>
      <c r="F371" s="166" t="s">
        <v>323</v>
      </c>
      <c r="H371" s="165" t="s">
        <v>3</v>
      </c>
      <c r="I371" s="167"/>
      <c r="L371" s="163"/>
      <c r="M371" s="168"/>
      <c r="N371" s="169"/>
      <c r="O371" s="169"/>
      <c r="P371" s="169"/>
      <c r="Q371" s="169"/>
      <c r="R371" s="169"/>
      <c r="S371" s="169"/>
      <c r="T371" s="170"/>
      <c r="AT371" s="165" t="s">
        <v>200</v>
      </c>
      <c r="AU371" s="165" t="s">
        <v>85</v>
      </c>
      <c r="AV371" s="13" t="s">
        <v>83</v>
      </c>
      <c r="AW371" s="13" t="s">
        <v>37</v>
      </c>
      <c r="AX371" s="13" t="s">
        <v>76</v>
      </c>
      <c r="AY371" s="165" t="s">
        <v>189</v>
      </c>
    </row>
    <row r="372" spans="1:65" s="14" customFormat="1" ht="11.25">
      <c r="B372" s="171"/>
      <c r="D372" s="164" t="s">
        <v>200</v>
      </c>
      <c r="E372" s="172" t="s">
        <v>3</v>
      </c>
      <c r="F372" s="173" t="s">
        <v>521</v>
      </c>
      <c r="H372" s="174">
        <v>46</v>
      </c>
      <c r="I372" s="175"/>
      <c r="L372" s="171"/>
      <c r="M372" s="176"/>
      <c r="N372" s="177"/>
      <c r="O372" s="177"/>
      <c r="P372" s="177"/>
      <c r="Q372" s="177"/>
      <c r="R372" s="177"/>
      <c r="S372" s="177"/>
      <c r="T372" s="178"/>
      <c r="AT372" s="172" t="s">
        <v>200</v>
      </c>
      <c r="AU372" s="172" t="s">
        <v>85</v>
      </c>
      <c r="AV372" s="14" t="s">
        <v>85</v>
      </c>
      <c r="AW372" s="14" t="s">
        <v>37</v>
      </c>
      <c r="AX372" s="14" t="s">
        <v>76</v>
      </c>
      <c r="AY372" s="172" t="s">
        <v>189</v>
      </c>
    </row>
    <row r="373" spans="1:65" s="14" customFormat="1" ht="11.25">
      <c r="B373" s="171"/>
      <c r="D373" s="164" t="s">
        <v>200</v>
      </c>
      <c r="E373" s="172" t="s">
        <v>3</v>
      </c>
      <c r="F373" s="173" t="s">
        <v>522</v>
      </c>
      <c r="H373" s="174">
        <v>137</v>
      </c>
      <c r="I373" s="175"/>
      <c r="L373" s="171"/>
      <c r="M373" s="176"/>
      <c r="N373" s="177"/>
      <c r="O373" s="177"/>
      <c r="P373" s="177"/>
      <c r="Q373" s="177"/>
      <c r="R373" s="177"/>
      <c r="S373" s="177"/>
      <c r="T373" s="178"/>
      <c r="AT373" s="172" t="s">
        <v>200</v>
      </c>
      <c r="AU373" s="172" t="s">
        <v>85</v>
      </c>
      <c r="AV373" s="14" t="s">
        <v>85</v>
      </c>
      <c r="AW373" s="14" t="s">
        <v>37</v>
      </c>
      <c r="AX373" s="14" t="s">
        <v>76</v>
      </c>
      <c r="AY373" s="172" t="s">
        <v>189</v>
      </c>
    </row>
    <row r="374" spans="1:65" s="14" customFormat="1" ht="11.25">
      <c r="B374" s="171"/>
      <c r="D374" s="164" t="s">
        <v>200</v>
      </c>
      <c r="E374" s="172" t="s">
        <v>3</v>
      </c>
      <c r="F374" s="173" t="s">
        <v>523</v>
      </c>
      <c r="H374" s="174">
        <v>1</v>
      </c>
      <c r="I374" s="175"/>
      <c r="L374" s="171"/>
      <c r="M374" s="176"/>
      <c r="N374" s="177"/>
      <c r="O374" s="177"/>
      <c r="P374" s="177"/>
      <c r="Q374" s="177"/>
      <c r="R374" s="177"/>
      <c r="S374" s="177"/>
      <c r="T374" s="178"/>
      <c r="AT374" s="172" t="s">
        <v>200</v>
      </c>
      <c r="AU374" s="172" t="s">
        <v>85</v>
      </c>
      <c r="AV374" s="14" t="s">
        <v>85</v>
      </c>
      <c r="AW374" s="14" t="s">
        <v>37</v>
      </c>
      <c r="AX374" s="14" t="s">
        <v>76</v>
      </c>
      <c r="AY374" s="172" t="s">
        <v>189</v>
      </c>
    </row>
    <row r="375" spans="1:65" s="14" customFormat="1" ht="11.25">
      <c r="B375" s="171"/>
      <c r="D375" s="164" t="s">
        <v>200</v>
      </c>
      <c r="E375" s="172" t="s">
        <v>3</v>
      </c>
      <c r="F375" s="173" t="s">
        <v>202</v>
      </c>
      <c r="H375" s="174">
        <v>14</v>
      </c>
      <c r="I375" s="175"/>
      <c r="L375" s="171"/>
      <c r="M375" s="176"/>
      <c r="N375" s="177"/>
      <c r="O375" s="177"/>
      <c r="P375" s="177"/>
      <c r="Q375" s="177"/>
      <c r="R375" s="177"/>
      <c r="S375" s="177"/>
      <c r="T375" s="178"/>
      <c r="AT375" s="172" t="s">
        <v>200</v>
      </c>
      <c r="AU375" s="172" t="s">
        <v>85</v>
      </c>
      <c r="AV375" s="14" t="s">
        <v>85</v>
      </c>
      <c r="AW375" s="14" t="s">
        <v>37</v>
      </c>
      <c r="AX375" s="14" t="s">
        <v>76</v>
      </c>
      <c r="AY375" s="172" t="s">
        <v>189</v>
      </c>
    </row>
    <row r="376" spans="1:65" s="15" customFormat="1" ht="11.25">
      <c r="B376" s="179"/>
      <c r="D376" s="164" t="s">
        <v>200</v>
      </c>
      <c r="E376" s="180" t="s">
        <v>3</v>
      </c>
      <c r="F376" s="181" t="s">
        <v>203</v>
      </c>
      <c r="H376" s="182">
        <v>198</v>
      </c>
      <c r="I376" s="183"/>
      <c r="L376" s="179"/>
      <c r="M376" s="184"/>
      <c r="N376" s="185"/>
      <c r="O376" s="185"/>
      <c r="P376" s="185"/>
      <c r="Q376" s="185"/>
      <c r="R376" s="185"/>
      <c r="S376" s="185"/>
      <c r="T376" s="186"/>
      <c r="AT376" s="180" t="s">
        <v>200</v>
      </c>
      <c r="AU376" s="180" t="s">
        <v>85</v>
      </c>
      <c r="AV376" s="15" t="s">
        <v>196</v>
      </c>
      <c r="AW376" s="15" t="s">
        <v>37</v>
      </c>
      <c r="AX376" s="15" t="s">
        <v>83</v>
      </c>
      <c r="AY376" s="180" t="s">
        <v>189</v>
      </c>
    </row>
    <row r="377" spans="1:65" s="2" customFormat="1" ht="16.5" customHeight="1">
      <c r="A377" s="34"/>
      <c r="B377" s="144"/>
      <c r="C377" s="187" t="s">
        <v>524</v>
      </c>
      <c r="D377" s="187" t="s">
        <v>235</v>
      </c>
      <c r="E377" s="188" t="s">
        <v>525</v>
      </c>
      <c r="F377" s="189" t="s">
        <v>526</v>
      </c>
      <c r="G377" s="190" t="s">
        <v>221</v>
      </c>
      <c r="H377" s="191">
        <v>13.362</v>
      </c>
      <c r="I377" s="192"/>
      <c r="J377" s="193">
        <f>ROUND(I377*H377,2)</f>
        <v>0</v>
      </c>
      <c r="K377" s="189" t="s">
        <v>195</v>
      </c>
      <c r="L377" s="194"/>
      <c r="M377" s="195" t="s">
        <v>3</v>
      </c>
      <c r="N377" s="196" t="s">
        <v>47</v>
      </c>
      <c r="O377" s="55"/>
      <c r="P377" s="154">
        <f>O377*H377</f>
        <v>0</v>
      </c>
      <c r="Q377" s="154">
        <v>0.222</v>
      </c>
      <c r="R377" s="154">
        <f>Q377*H377</f>
        <v>2.966364</v>
      </c>
      <c r="S377" s="154">
        <v>0</v>
      </c>
      <c r="T377" s="155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56" t="s">
        <v>239</v>
      </c>
      <c r="AT377" s="156" t="s">
        <v>235</v>
      </c>
      <c r="AU377" s="156" t="s">
        <v>85</v>
      </c>
      <c r="AY377" s="19" t="s">
        <v>189</v>
      </c>
      <c r="BE377" s="157">
        <f>IF(N377="základní",J377,0)</f>
        <v>0</v>
      </c>
      <c r="BF377" s="157">
        <f>IF(N377="snížená",J377,0)</f>
        <v>0</v>
      </c>
      <c r="BG377" s="157">
        <f>IF(N377="zákl. přenesená",J377,0)</f>
        <v>0</v>
      </c>
      <c r="BH377" s="157">
        <f>IF(N377="sníž. přenesená",J377,0)</f>
        <v>0</v>
      </c>
      <c r="BI377" s="157">
        <f>IF(N377="nulová",J377,0)</f>
        <v>0</v>
      </c>
      <c r="BJ377" s="19" t="s">
        <v>83</v>
      </c>
      <c r="BK377" s="157">
        <f>ROUND(I377*H377,2)</f>
        <v>0</v>
      </c>
      <c r="BL377" s="19" t="s">
        <v>196</v>
      </c>
      <c r="BM377" s="156" t="s">
        <v>527</v>
      </c>
    </row>
    <row r="378" spans="1:65" s="13" customFormat="1" ht="11.25">
      <c r="B378" s="163"/>
      <c r="D378" s="164" t="s">
        <v>200</v>
      </c>
      <c r="E378" s="165" t="s">
        <v>3</v>
      </c>
      <c r="F378" s="166" t="s">
        <v>528</v>
      </c>
      <c r="H378" s="165" t="s">
        <v>3</v>
      </c>
      <c r="I378" s="167"/>
      <c r="L378" s="163"/>
      <c r="M378" s="168"/>
      <c r="N378" s="169"/>
      <c r="O378" s="169"/>
      <c r="P378" s="169"/>
      <c r="Q378" s="169"/>
      <c r="R378" s="169"/>
      <c r="S378" s="169"/>
      <c r="T378" s="170"/>
      <c r="AT378" s="165" t="s">
        <v>200</v>
      </c>
      <c r="AU378" s="165" t="s">
        <v>85</v>
      </c>
      <c r="AV378" s="13" t="s">
        <v>83</v>
      </c>
      <c r="AW378" s="13" t="s">
        <v>37</v>
      </c>
      <c r="AX378" s="13" t="s">
        <v>76</v>
      </c>
      <c r="AY378" s="165" t="s">
        <v>189</v>
      </c>
    </row>
    <row r="379" spans="1:65" s="14" customFormat="1" ht="11.25">
      <c r="B379" s="171"/>
      <c r="D379" s="164" t="s">
        <v>200</v>
      </c>
      <c r="E379" s="172" t="s">
        <v>3</v>
      </c>
      <c r="F379" s="173" t="s">
        <v>529</v>
      </c>
      <c r="H379" s="174">
        <v>20.196000000000002</v>
      </c>
      <c r="I379" s="175"/>
      <c r="L379" s="171"/>
      <c r="M379" s="176"/>
      <c r="N379" s="177"/>
      <c r="O379" s="177"/>
      <c r="P379" s="177"/>
      <c r="Q379" s="177"/>
      <c r="R379" s="177"/>
      <c r="S379" s="177"/>
      <c r="T379" s="178"/>
      <c r="AT379" s="172" t="s">
        <v>200</v>
      </c>
      <c r="AU379" s="172" t="s">
        <v>85</v>
      </c>
      <c r="AV379" s="14" t="s">
        <v>85</v>
      </c>
      <c r="AW379" s="14" t="s">
        <v>37</v>
      </c>
      <c r="AX379" s="14" t="s">
        <v>76</v>
      </c>
      <c r="AY379" s="172" t="s">
        <v>189</v>
      </c>
    </row>
    <row r="380" spans="1:65" s="13" customFormat="1" ht="11.25">
      <c r="B380" s="163"/>
      <c r="D380" s="164" t="s">
        <v>200</v>
      </c>
      <c r="E380" s="165" t="s">
        <v>3</v>
      </c>
      <c r="F380" s="166" t="s">
        <v>530</v>
      </c>
      <c r="H380" s="165" t="s">
        <v>3</v>
      </c>
      <c r="I380" s="167"/>
      <c r="L380" s="163"/>
      <c r="M380" s="168"/>
      <c r="N380" s="169"/>
      <c r="O380" s="169"/>
      <c r="P380" s="169"/>
      <c r="Q380" s="169"/>
      <c r="R380" s="169"/>
      <c r="S380" s="169"/>
      <c r="T380" s="170"/>
      <c r="AT380" s="165" t="s">
        <v>200</v>
      </c>
      <c r="AU380" s="165" t="s">
        <v>85</v>
      </c>
      <c r="AV380" s="13" t="s">
        <v>83</v>
      </c>
      <c r="AW380" s="13" t="s">
        <v>37</v>
      </c>
      <c r="AX380" s="13" t="s">
        <v>76</v>
      </c>
      <c r="AY380" s="165" t="s">
        <v>189</v>
      </c>
    </row>
    <row r="381" spans="1:65" s="14" customFormat="1" ht="11.25">
      <c r="B381" s="171"/>
      <c r="D381" s="164" t="s">
        <v>200</v>
      </c>
      <c r="E381" s="172" t="s">
        <v>3</v>
      </c>
      <c r="F381" s="173" t="s">
        <v>531</v>
      </c>
      <c r="H381" s="174">
        <v>-1.4279999999999999</v>
      </c>
      <c r="I381" s="175"/>
      <c r="L381" s="171"/>
      <c r="M381" s="176"/>
      <c r="N381" s="177"/>
      <c r="O381" s="177"/>
      <c r="P381" s="177"/>
      <c r="Q381" s="177"/>
      <c r="R381" s="177"/>
      <c r="S381" s="177"/>
      <c r="T381" s="178"/>
      <c r="AT381" s="172" t="s">
        <v>200</v>
      </c>
      <c r="AU381" s="172" t="s">
        <v>85</v>
      </c>
      <c r="AV381" s="14" t="s">
        <v>85</v>
      </c>
      <c r="AW381" s="14" t="s">
        <v>37</v>
      </c>
      <c r="AX381" s="14" t="s">
        <v>76</v>
      </c>
      <c r="AY381" s="172" t="s">
        <v>189</v>
      </c>
    </row>
    <row r="382" spans="1:65" s="14" customFormat="1" ht="11.25">
      <c r="B382" s="171"/>
      <c r="D382" s="164" t="s">
        <v>200</v>
      </c>
      <c r="E382" s="172" t="s">
        <v>3</v>
      </c>
      <c r="F382" s="173" t="s">
        <v>532</v>
      </c>
      <c r="H382" s="174">
        <v>-5.4059999999999997</v>
      </c>
      <c r="I382" s="175"/>
      <c r="L382" s="171"/>
      <c r="M382" s="176"/>
      <c r="N382" s="177"/>
      <c r="O382" s="177"/>
      <c r="P382" s="177"/>
      <c r="Q382" s="177"/>
      <c r="R382" s="177"/>
      <c r="S382" s="177"/>
      <c r="T382" s="178"/>
      <c r="AT382" s="172" t="s">
        <v>200</v>
      </c>
      <c r="AU382" s="172" t="s">
        <v>85</v>
      </c>
      <c r="AV382" s="14" t="s">
        <v>85</v>
      </c>
      <c r="AW382" s="14" t="s">
        <v>37</v>
      </c>
      <c r="AX382" s="14" t="s">
        <v>76</v>
      </c>
      <c r="AY382" s="172" t="s">
        <v>189</v>
      </c>
    </row>
    <row r="383" spans="1:65" s="15" customFormat="1" ht="11.25">
      <c r="B383" s="179"/>
      <c r="D383" s="164" t="s">
        <v>200</v>
      </c>
      <c r="E383" s="180" t="s">
        <v>3</v>
      </c>
      <c r="F383" s="181" t="s">
        <v>203</v>
      </c>
      <c r="H383" s="182">
        <v>13.362</v>
      </c>
      <c r="I383" s="183"/>
      <c r="L383" s="179"/>
      <c r="M383" s="184"/>
      <c r="N383" s="185"/>
      <c r="O383" s="185"/>
      <c r="P383" s="185"/>
      <c r="Q383" s="185"/>
      <c r="R383" s="185"/>
      <c r="S383" s="185"/>
      <c r="T383" s="186"/>
      <c r="AT383" s="180" t="s">
        <v>200</v>
      </c>
      <c r="AU383" s="180" t="s">
        <v>85</v>
      </c>
      <c r="AV383" s="15" t="s">
        <v>196</v>
      </c>
      <c r="AW383" s="15" t="s">
        <v>37</v>
      </c>
      <c r="AX383" s="15" t="s">
        <v>83</v>
      </c>
      <c r="AY383" s="180" t="s">
        <v>189</v>
      </c>
    </row>
    <row r="384" spans="1:65" s="2" customFormat="1" ht="24.2" customHeight="1">
      <c r="A384" s="34"/>
      <c r="B384" s="144"/>
      <c r="C384" s="145" t="s">
        <v>533</v>
      </c>
      <c r="D384" s="145" t="s">
        <v>191</v>
      </c>
      <c r="E384" s="146" t="s">
        <v>534</v>
      </c>
      <c r="F384" s="147" t="s">
        <v>535</v>
      </c>
      <c r="G384" s="148" t="s">
        <v>194</v>
      </c>
      <c r="H384" s="149">
        <v>14</v>
      </c>
      <c r="I384" s="150"/>
      <c r="J384" s="151">
        <f>ROUND(I384*H384,2)</f>
        <v>0</v>
      </c>
      <c r="K384" s="147" t="s">
        <v>195</v>
      </c>
      <c r="L384" s="35"/>
      <c r="M384" s="152" t="s">
        <v>3</v>
      </c>
      <c r="N384" s="153" t="s">
        <v>47</v>
      </c>
      <c r="O384" s="55"/>
      <c r="P384" s="154">
        <f>O384*H384</f>
        <v>0</v>
      </c>
      <c r="Q384" s="154">
        <v>0.15540000000000001</v>
      </c>
      <c r="R384" s="154">
        <f>Q384*H384</f>
        <v>2.1756000000000002</v>
      </c>
      <c r="S384" s="154">
        <v>0</v>
      </c>
      <c r="T384" s="155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56" t="s">
        <v>196</v>
      </c>
      <c r="AT384" s="156" t="s">
        <v>191</v>
      </c>
      <c r="AU384" s="156" t="s">
        <v>85</v>
      </c>
      <c r="AY384" s="19" t="s">
        <v>189</v>
      </c>
      <c r="BE384" s="157">
        <f>IF(N384="základní",J384,0)</f>
        <v>0</v>
      </c>
      <c r="BF384" s="157">
        <f>IF(N384="snížená",J384,0)</f>
        <v>0</v>
      </c>
      <c r="BG384" s="157">
        <f>IF(N384="zákl. přenesená",J384,0)</f>
        <v>0</v>
      </c>
      <c r="BH384" s="157">
        <f>IF(N384="sníž. přenesená",J384,0)</f>
        <v>0</v>
      </c>
      <c r="BI384" s="157">
        <f>IF(N384="nulová",J384,0)</f>
        <v>0</v>
      </c>
      <c r="BJ384" s="19" t="s">
        <v>83</v>
      </c>
      <c r="BK384" s="157">
        <f>ROUND(I384*H384,2)</f>
        <v>0</v>
      </c>
      <c r="BL384" s="19" t="s">
        <v>196</v>
      </c>
      <c r="BM384" s="156" t="s">
        <v>536</v>
      </c>
    </row>
    <row r="385" spans="1:65" s="2" customFormat="1" ht="11.25">
      <c r="A385" s="34"/>
      <c r="B385" s="35"/>
      <c r="C385" s="34"/>
      <c r="D385" s="158" t="s">
        <v>198</v>
      </c>
      <c r="E385" s="34"/>
      <c r="F385" s="159" t="s">
        <v>537</v>
      </c>
      <c r="G385" s="34"/>
      <c r="H385" s="34"/>
      <c r="I385" s="160"/>
      <c r="J385" s="34"/>
      <c r="K385" s="34"/>
      <c r="L385" s="35"/>
      <c r="M385" s="161"/>
      <c r="N385" s="162"/>
      <c r="O385" s="55"/>
      <c r="P385" s="55"/>
      <c r="Q385" s="55"/>
      <c r="R385" s="55"/>
      <c r="S385" s="55"/>
      <c r="T385" s="56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9" t="s">
        <v>198</v>
      </c>
      <c r="AU385" s="19" t="s">
        <v>85</v>
      </c>
    </row>
    <row r="386" spans="1:65" s="13" customFormat="1" ht="11.25">
      <c r="B386" s="163"/>
      <c r="D386" s="164" t="s">
        <v>200</v>
      </c>
      <c r="E386" s="165" t="s">
        <v>3</v>
      </c>
      <c r="F386" s="166" t="s">
        <v>538</v>
      </c>
      <c r="H386" s="165" t="s">
        <v>3</v>
      </c>
      <c r="I386" s="167"/>
      <c r="L386" s="163"/>
      <c r="M386" s="168"/>
      <c r="N386" s="169"/>
      <c r="O386" s="169"/>
      <c r="P386" s="169"/>
      <c r="Q386" s="169"/>
      <c r="R386" s="169"/>
      <c r="S386" s="169"/>
      <c r="T386" s="170"/>
      <c r="AT386" s="165" t="s">
        <v>200</v>
      </c>
      <c r="AU386" s="165" t="s">
        <v>85</v>
      </c>
      <c r="AV386" s="13" t="s">
        <v>83</v>
      </c>
      <c r="AW386" s="13" t="s">
        <v>37</v>
      </c>
      <c r="AX386" s="13" t="s">
        <v>76</v>
      </c>
      <c r="AY386" s="165" t="s">
        <v>189</v>
      </c>
    </row>
    <row r="387" spans="1:65" s="13" customFormat="1" ht="11.25">
      <c r="B387" s="163"/>
      <c r="D387" s="164" t="s">
        <v>200</v>
      </c>
      <c r="E387" s="165" t="s">
        <v>3</v>
      </c>
      <c r="F387" s="166" t="s">
        <v>323</v>
      </c>
      <c r="H387" s="165" t="s">
        <v>3</v>
      </c>
      <c r="I387" s="167"/>
      <c r="L387" s="163"/>
      <c r="M387" s="168"/>
      <c r="N387" s="169"/>
      <c r="O387" s="169"/>
      <c r="P387" s="169"/>
      <c r="Q387" s="169"/>
      <c r="R387" s="169"/>
      <c r="S387" s="169"/>
      <c r="T387" s="170"/>
      <c r="AT387" s="165" t="s">
        <v>200</v>
      </c>
      <c r="AU387" s="165" t="s">
        <v>85</v>
      </c>
      <c r="AV387" s="13" t="s">
        <v>83</v>
      </c>
      <c r="AW387" s="13" t="s">
        <v>37</v>
      </c>
      <c r="AX387" s="13" t="s">
        <v>76</v>
      </c>
      <c r="AY387" s="165" t="s">
        <v>189</v>
      </c>
    </row>
    <row r="388" spans="1:65" s="14" customFormat="1" ht="11.25">
      <c r="B388" s="171"/>
      <c r="D388" s="164" t="s">
        <v>200</v>
      </c>
      <c r="E388" s="172" t="s">
        <v>3</v>
      </c>
      <c r="F388" s="173" t="s">
        <v>202</v>
      </c>
      <c r="H388" s="174">
        <v>14</v>
      </c>
      <c r="I388" s="175"/>
      <c r="L388" s="171"/>
      <c r="M388" s="176"/>
      <c r="N388" s="177"/>
      <c r="O388" s="177"/>
      <c r="P388" s="177"/>
      <c r="Q388" s="177"/>
      <c r="R388" s="177"/>
      <c r="S388" s="177"/>
      <c r="T388" s="178"/>
      <c r="AT388" s="172" t="s">
        <v>200</v>
      </c>
      <c r="AU388" s="172" t="s">
        <v>85</v>
      </c>
      <c r="AV388" s="14" t="s">
        <v>85</v>
      </c>
      <c r="AW388" s="14" t="s">
        <v>37</v>
      </c>
      <c r="AX388" s="14" t="s">
        <v>76</v>
      </c>
      <c r="AY388" s="172" t="s">
        <v>189</v>
      </c>
    </row>
    <row r="389" spans="1:65" s="15" customFormat="1" ht="11.25">
      <c r="B389" s="179"/>
      <c r="D389" s="164" t="s">
        <v>200</v>
      </c>
      <c r="E389" s="180" t="s">
        <v>3</v>
      </c>
      <c r="F389" s="181" t="s">
        <v>203</v>
      </c>
      <c r="H389" s="182">
        <v>14</v>
      </c>
      <c r="I389" s="183"/>
      <c r="L389" s="179"/>
      <c r="M389" s="184"/>
      <c r="N389" s="185"/>
      <c r="O389" s="185"/>
      <c r="P389" s="185"/>
      <c r="Q389" s="185"/>
      <c r="R389" s="185"/>
      <c r="S389" s="185"/>
      <c r="T389" s="186"/>
      <c r="AT389" s="180" t="s">
        <v>200</v>
      </c>
      <c r="AU389" s="180" t="s">
        <v>85</v>
      </c>
      <c r="AV389" s="15" t="s">
        <v>196</v>
      </c>
      <c r="AW389" s="15" t="s">
        <v>37</v>
      </c>
      <c r="AX389" s="15" t="s">
        <v>83</v>
      </c>
      <c r="AY389" s="180" t="s">
        <v>189</v>
      </c>
    </row>
    <row r="390" spans="1:65" s="2" customFormat="1" ht="16.5" customHeight="1">
      <c r="A390" s="34"/>
      <c r="B390" s="144"/>
      <c r="C390" s="187" t="s">
        <v>539</v>
      </c>
      <c r="D390" s="187" t="s">
        <v>235</v>
      </c>
      <c r="E390" s="188" t="s">
        <v>540</v>
      </c>
      <c r="F390" s="189" t="s">
        <v>541</v>
      </c>
      <c r="G390" s="190" t="s">
        <v>194</v>
      </c>
      <c r="H390" s="191">
        <v>1.01</v>
      </c>
      <c r="I390" s="192"/>
      <c r="J390" s="193">
        <f>ROUND(I390*H390,2)</f>
        <v>0</v>
      </c>
      <c r="K390" s="189" t="s">
        <v>195</v>
      </c>
      <c r="L390" s="194"/>
      <c r="M390" s="195" t="s">
        <v>3</v>
      </c>
      <c r="N390" s="196" t="s">
        <v>47</v>
      </c>
      <c r="O390" s="55"/>
      <c r="P390" s="154">
        <f>O390*H390</f>
        <v>0</v>
      </c>
      <c r="Q390" s="154">
        <v>6.5670000000000006E-2</v>
      </c>
      <c r="R390" s="154">
        <f>Q390*H390</f>
        <v>6.6326700000000002E-2</v>
      </c>
      <c r="S390" s="154">
        <v>0</v>
      </c>
      <c r="T390" s="155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56" t="s">
        <v>239</v>
      </c>
      <c r="AT390" s="156" t="s">
        <v>235</v>
      </c>
      <c r="AU390" s="156" t="s">
        <v>85</v>
      </c>
      <c r="AY390" s="19" t="s">
        <v>189</v>
      </c>
      <c r="BE390" s="157">
        <f>IF(N390="základní",J390,0)</f>
        <v>0</v>
      </c>
      <c r="BF390" s="157">
        <f>IF(N390="snížená",J390,0)</f>
        <v>0</v>
      </c>
      <c r="BG390" s="157">
        <f>IF(N390="zákl. přenesená",J390,0)</f>
        <v>0</v>
      </c>
      <c r="BH390" s="157">
        <f>IF(N390="sníž. přenesená",J390,0)</f>
        <v>0</v>
      </c>
      <c r="BI390" s="157">
        <f>IF(N390="nulová",J390,0)</f>
        <v>0</v>
      </c>
      <c r="BJ390" s="19" t="s">
        <v>83</v>
      </c>
      <c r="BK390" s="157">
        <f>ROUND(I390*H390,2)</f>
        <v>0</v>
      </c>
      <c r="BL390" s="19" t="s">
        <v>196</v>
      </c>
      <c r="BM390" s="156" t="s">
        <v>542</v>
      </c>
    </row>
    <row r="391" spans="1:65" s="13" customFormat="1" ht="11.25">
      <c r="B391" s="163"/>
      <c r="D391" s="164" t="s">
        <v>200</v>
      </c>
      <c r="E391" s="165" t="s">
        <v>3</v>
      </c>
      <c r="F391" s="166" t="s">
        <v>543</v>
      </c>
      <c r="H391" s="165" t="s">
        <v>3</v>
      </c>
      <c r="I391" s="167"/>
      <c r="L391" s="163"/>
      <c r="M391" s="168"/>
      <c r="N391" s="169"/>
      <c r="O391" s="169"/>
      <c r="P391" s="169"/>
      <c r="Q391" s="169"/>
      <c r="R391" s="169"/>
      <c r="S391" s="169"/>
      <c r="T391" s="170"/>
      <c r="AT391" s="165" t="s">
        <v>200</v>
      </c>
      <c r="AU391" s="165" t="s">
        <v>85</v>
      </c>
      <c r="AV391" s="13" t="s">
        <v>83</v>
      </c>
      <c r="AW391" s="13" t="s">
        <v>37</v>
      </c>
      <c r="AX391" s="13" t="s">
        <v>76</v>
      </c>
      <c r="AY391" s="165" t="s">
        <v>189</v>
      </c>
    </row>
    <row r="392" spans="1:65" s="14" customFormat="1" ht="11.25">
      <c r="B392" s="171"/>
      <c r="D392" s="164" t="s">
        <v>200</v>
      </c>
      <c r="E392" s="172" t="s">
        <v>3</v>
      </c>
      <c r="F392" s="173" t="s">
        <v>544</v>
      </c>
      <c r="H392" s="174">
        <v>1.01</v>
      </c>
      <c r="I392" s="175"/>
      <c r="L392" s="171"/>
      <c r="M392" s="176"/>
      <c r="N392" s="177"/>
      <c r="O392" s="177"/>
      <c r="P392" s="177"/>
      <c r="Q392" s="177"/>
      <c r="R392" s="177"/>
      <c r="S392" s="177"/>
      <c r="T392" s="178"/>
      <c r="AT392" s="172" t="s">
        <v>200</v>
      </c>
      <c r="AU392" s="172" t="s">
        <v>85</v>
      </c>
      <c r="AV392" s="14" t="s">
        <v>85</v>
      </c>
      <c r="AW392" s="14" t="s">
        <v>37</v>
      </c>
      <c r="AX392" s="14" t="s">
        <v>76</v>
      </c>
      <c r="AY392" s="172" t="s">
        <v>189</v>
      </c>
    </row>
    <row r="393" spans="1:65" s="15" customFormat="1" ht="11.25">
      <c r="B393" s="179"/>
      <c r="D393" s="164" t="s">
        <v>200</v>
      </c>
      <c r="E393" s="180" t="s">
        <v>3</v>
      </c>
      <c r="F393" s="181" t="s">
        <v>203</v>
      </c>
      <c r="H393" s="182">
        <v>1.01</v>
      </c>
      <c r="I393" s="183"/>
      <c r="L393" s="179"/>
      <c r="M393" s="184"/>
      <c r="N393" s="185"/>
      <c r="O393" s="185"/>
      <c r="P393" s="185"/>
      <c r="Q393" s="185"/>
      <c r="R393" s="185"/>
      <c r="S393" s="185"/>
      <c r="T393" s="186"/>
      <c r="AT393" s="180" t="s">
        <v>200</v>
      </c>
      <c r="AU393" s="180" t="s">
        <v>85</v>
      </c>
      <c r="AV393" s="15" t="s">
        <v>196</v>
      </c>
      <c r="AW393" s="15" t="s">
        <v>37</v>
      </c>
      <c r="AX393" s="15" t="s">
        <v>83</v>
      </c>
      <c r="AY393" s="180" t="s">
        <v>189</v>
      </c>
    </row>
    <row r="394" spans="1:65" s="2" customFormat="1" ht="16.5" customHeight="1">
      <c r="A394" s="34"/>
      <c r="B394" s="144"/>
      <c r="C394" s="187" t="s">
        <v>545</v>
      </c>
      <c r="D394" s="187" t="s">
        <v>235</v>
      </c>
      <c r="E394" s="188" t="s">
        <v>546</v>
      </c>
      <c r="F394" s="189" t="s">
        <v>547</v>
      </c>
      <c r="G394" s="190" t="s">
        <v>194</v>
      </c>
      <c r="H394" s="191">
        <v>13.13</v>
      </c>
      <c r="I394" s="192"/>
      <c r="J394" s="193">
        <f>ROUND(I394*H394,2)</f>
        <v>0</v>
      </c>
      <c r="K394" s="189" t="s">
        <v>195</v>
      </c>
      <c r="L394" s="194"/>
      <c r="M394" s="195" t="s">
        <v>3</v>
      </c>
      <c r="N394" s="196" t="s">
        <v>47</v>
      </c>
      <c r="O394" s="55"/>
      <c r="P394" s="154">
        <f>O394*H394</f>
        <v>0</v>
      </c>
      <c r="Q394" s="154">
        <v>0.08</v>
      </c>
      <c r="R394" s="154">
        <f>Q394*H394</f>
        <v>1.0504</v>
      </c>
      <c r="S394" s="154">
        <v>0</v>
      </c>
      <c r="T394" s="155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56" t="s">
        <v>239</v>
      </c>
      <c r="AT394" s="156" t="s">
        <v>235</v>
      </c>
      <c r="AU394" s="156" t="s">
        <v>85</v>
      </c>
      <c r="AY394" s="19" t="s">
        <v>189</v>
      </c>
      <c r="BE394" s="157">
        <f>IF(N394="základní",J394,0)</f>
        <v>0</v>
      </c>
      <c r="BF394" s="157">
        <f>IF(N394="snížená",J394,0)</f>
        <v>0</v>
      </c>
      <c r="BG394" s="157">
        <f>IF(N394="zákl. přenesená",J394,0)</f>
        <v>0</v>
      </c>
      <c r="BH394" s="157">
        <f>IF(N394="sníž. přenesená",J394,0)</f>
        <v>0</v>
      </c>
      <c r="BI394" s="157">
        <f>IF(N394="nulová",J394,0)</f>
        <v>0</v>
      </c>
      <c r="BJ394" s="19" t="s">
        <v>83</v>
      </c>
      <c r="BK394" s="157">
        <f>ROUND(I394*H394,2)</f>
        <v>0</v>
      </c>
      <c r="BL394" s="19" t="s">
        <v>196</v>
      </c>
      <c r="BM394" s="156" t="s">
        <v>548</v>
      </c>
    </row>
    <row r="395" spans="1:65" s="13" customFormat="1" ht="11.25">
      <c r="B395" s="163"/>
      <c r="D395" s="164" t="s">
        <v>200</v>
      </c>
      <c r="E395" s="165" t="s">
        <v>3</v>
      </c>
      <c r="F395" s="166" t="s">
        <v>543</v>
      </c>
      <c r="H395" s="165" t="s">
        <v>3</v>
      </c>
      <c r="I395" s="167"/>
      <c r="L395" s="163"/>
      <c r="M395" s="168"/>
      <c r="N395" s="169"/>
      <c r="O395" s="169"/>
      <c r="P395" s="169"/>
      <c r="Q395" s="169"/>
      <c r="R395" s="169"/>
      <c r="S395" s="169"/>
      <c r="T395" s="170"/>
      <c r="AT395" s="165" t="s">
        <v>200</v>
      </c>
      <c r="AU395" s="165" t="s">
        <v>85</v>
      </c>
      <c r="AV395" s="13" t="s">
        <v>83</v>
      </c>
      <c r="AW395" s="13" t="s">
        <v>37</v>
      </c>
      <c r="AX395" s="13" t="s">
        <v>76</v>
      </c>
      <c r="AY395" s="165" t="s">
        <v>189</v>
      </c>
    </row>
    <row r="396" spans="1:65" s="14" customFormat="1" ht="11.25">
      <c r="B396" s="171"/>
      <c r="D396" s="164" t="s">
        <v>200</v>
      </c>
      <c r="E396" s="172" t="s">
        <v>3</v>
      </c>
      <c r="F396" s="173" t="s">
        <v>549</v>
      </c>
      <c r="H396" s="174">
        <v>13.13</v>
      </c>
      <c r="I396" s="175"/>
      <c r="L396" s="171"/>
      <c r="M396" s="176"/>
      <c r="N396" s="177"/>
      <c r="O396" s="177"/>
      <c r="P396" s="177"/>
      <c r="Q396" s="177"/>
      <c r="R396" s="177"/>
      <c r="S396" s="177"/>
      <c r="T396" s="178"/>
      <c r="AT396" s="172" t="s">
        <v>200</v>
      </c>
      <c r="AU396" s="172" t="s">
        <v>85</v>
      </c>
      <c r="AV396" s="14" t="s">
        <v>85</v>
      </c>
      <c r="AW396" s="14" t="s">
        <v>37</v>
      </c>
      <c r="AX396" s="14" t="s">
        <v>76</v>
      </c>
      <c r="AY396" s="172" t="s">
        <v>189</v>
      </c>
    </row>
    <row r="397" spans="1:65" s="15" customFormat="1" ht="11.25">
      <c r="B397" s="179"/>
      <c r="D397" s="164" t="s">
        <v>200</v>
      </c>
      <c r="E397" s="180" t="s">
        <v>3</v>
      </c>
      <c r="F397" s="181" t="s">
        <v>203</v>
      </c>
      <c r="H397" s="182">
        <v>13.13</v>
      </c>
      <c r="I397" s="183"/>
      <c r="L397" s="179"/>
      <c r="M397" s="184"/>
      <c r="N397" s="185"/>
      <c r="O397" s="185"/>
      <c r="P397" s="185"/>
      <c r="Q397" s="185"/>
      <c r="R397" s="185"/>
      <c r="S397" s="185"/>
      <c r="T397" s="186"/>
      <c r="AT397" s="180" t="s">
        <v>200</v>
      </c>
      <c r="AU397" s="180" t="s">
        <v>85</v>
      </c>
      <c r="AV397" s="15" t="s">
        <v>196</v>
      </c>
      <c r="AW397" s="15" t="s">
        <v>37</v>
      </c>
      <c r="AX397" s="15" t="s">
        <v>83</v>
      </c>
      <c r="AY397" s="180" t="s">
        <v>189</v>
      </c>
    </row>
    <row r="398" spans="1:65" s="2" customFormat="1" ht="16.5" customHeight="1">
      <c r="A398" s="34"/>
      <c r="B398" s="144"/>
      <c r="C398" s="145" t="s">
        <v>550</v>
      </c>
      <c r="D398" s="145" t="s">
        <v>191</v>
      </c>
      <c r="E398" s="146" t="s">
        <v>551</v>
      </c>
      <c r="F398" s="147" t="s">
        <v>552</v>
      </c>
      <c r="G398" s="148" t="s">
        <v>212</v>
      </c>
      <c r="H398" s="149">
        <v>3.25</v>
      </c>
      <c r="I398" s="150"/>
      <c r="J398" s="151">
        <f>ROUND(I398*H398,2)</f>
        <v>0</v>
      </c>
      <c r="K398" s="147" t="s">
        <v>195</v>
      </c>
      <c r="L398" s="35"/>
      <c r="M398" s="152" t="s">
        <v>3</v>
      </c>
      <c r="N398" s="153" t="s">
        <v>47</v>
      </c>
      <c r="O398" s="55"/>
      <c r="P398" s="154">
        <f>O398*H398</f>
        <v>0</v>
      </c>
      <c r="Q398" s="154">
        <v>2.2563399999999998</v>
      </c>
      <c r="R398" s="154">
        <f>Q398*H398</f>
        <v>7.3331049999999998</v>
      </c>
      <c r="S398" s="154">
        <v>0</v>
      </c>
      <c r="T398" s="155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56" t="s">
        <v>196</v>
      </c>
      <c r="AT398" s="156" t="s">
        <v>191</v>
      </c>
      <c r="AU398" s="156" t="s">
        <v>85</v>
      </c>
      <c r="AY398" s="19" t="s">
        <v>189</v>
      </c>
      <c r="BE398" s="157">
        <f>IF(N398="základní",J398,0)</f>
        <v>0</v>
      </c>
      <c r="BF398" s="157">
        <f>IF(N398="snížená",J398,0)</f>
        <v>0</v>
      </c>
      <c r="BG398" s="157">
        <f>IF(N398="zákl. přenesená",J398,0)</f>
        <v>0</v>
      </c>
      <c r="BH398" s="157">
        <f>IF(N398="sníž. přenesená",J398,0)</f>
        <v>0</v>
      </c>
      <c r="BI398" s="157">
        <f>IF(N398="nulová",J398,0)</f>
        <v>0</v>
      </c>
      <c r="BJ398" s="19" t="s">
        <v>83</v>
      </c>
      <c r="BK398" s="157">
        <f>ROUND(I398*H398,2)</f>
        <v>0</v>
      </c>
      <c r="BL398" s="19" t="s">
        <v>196</v>
      </c>
      <c r="BM398" s="156" t="s">
        <v>553</v>
      </c>
    </row>
    <row r="399" spans="1:65" s="2" customFormat="1" ht="11.25">
      <c r="A399" s="34"/>
      <c r="B399" s="35"/>
      <c r="C399" s="34"/>
      <c r="D399" s="158" t="s">
        <v>198</v>
      </c>
      <c r="E399" s="34"/>
      <c r="F399" s="159" t="s">
        <v>554</v>
      </c>
      <c r="G399" s="34"/>
      <c r="H399" s="34"/>
      <c r="I399" s="160"/>
      <c r="J399" s="34"/>
      <c r="K399" s="34"/>
      <c r="L399" s="35"/>
      <c r="M399" s="161"/>
      <c r="N399" s="162"/>
      <c r="O399" s="55"/>
      <c r="P399" s="55"/>
      <c r="Q399" s="55"/>
      <c r="R399" s="55"/>
      <c r="S399" s="55"/>
      <c r="T399" s="56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T399" s="19" t="s">
        <v>198</v>
      </c>
      <c r="AU399" s="19" t="s">
        <v>85</v>
      </c>
    </row>
    <row r="400" spans="1:65" s="13" customFormat="1" ht="11.25">
      <c r="B400" s="163"/>
      <c r="D400" s="164" t="s">
        <v>200</v>
      </c>
      <c r="E400" s="165" t="s">
        <v>3</v>
      </c>
      <c r="F400" s="166" t="s">
        <v>555</v>
      </c>
      <c r="H400" s="165" t="s">
        <v>3</v>
      </c>
      <c r="I400" s="167"/>
      <c r="L400" s="163"/>
      <c r="M400" s="168"/>
      <c r="N400" s="169"/>
      <c r="O400" s="169"/>
      <c r="P400" s="169"/>
      <c r="Q400" s="169"/>
      <c r="R400" s="169"/>
      <c r="S400" s="169"/>
      <c r="T400" s="170"/>
      <c r="AT400" s="165" t="s">
        <v>200</v>
      </c>
      <c r="AU400" s="165" t="s">
        <v>85</v>
      </c>
      <c r="AV400" s="13" t="s">
        <v>83</v>
      </c>
      <c r="AW400" s="13" t="s">
        <v>37</v>
      </c>
      <c r="AX400" s="13" t="s">
        <v>76</v>
      </c>
      <c r="AY400" s="165" t="s">
        <v>189</v>
      </c>
    </row>
    <row r="401" spans="1:65" s="13" customFormat="1" ht="11.25">
      <c r="B401" s="163"/>
      <c r="D401" s="164" t="s">
        <v>200</v>
      </c>
      <c r="E401" s="165" t="s">
        <v>3</v>
      </c>
      <c r="F401" s="166" t="s">
        <v>556</v>
      </c>
      <c r="H401" s="165" t="s">
        <v>3</v>
      </c>
      <c r="I401" s="167"/>
      <c r="L401" s="163"/>
      <c r="M401" s="168"/>
      <c r="N401" s="169"/>
      <c r="O401" s="169"/>
      <c r="P401" s="169"/>
      <c r="Q401" s="169"/>
      <c r="R401" s="169"/>
      <c r="S401" s="169"/>
      <c r="T401" s="170"/>
      <c r="AT401" s="165" t="s">
        <v>200</v>
      </c>
      <c r="AU401" s="165" t="s">
        <v>85</v>
      </c>
      <c r="AV401" s="13" t="s">
        <v>83</v>
      </c>
      <c r="AW401" s="13" t="s">
        <v>37</v>
      </c>
      <c r="AX401" s="13" t="s">
        <v>76</v>
      </c>
      <c r="AY401" s="165" t="s">
        <v>189</v>
      </c>
    </row>
    <row r="402" spans="1:65" s="14" customFormat="1" ht="11.25">
      <c r="B402" s="171"/>
      <c r="D402" s="164" t="s">
        <v>200</v>
      </c>
      <c r="E402" s="172" t="s">
        <v>3</v>
      </c>
      <c r="F402" s="173" t="s">
        <v>557</v>
      </c>
      <c r="H402" s="174">
        <v>2.97</v>
      </c>
      <c r="I402" s="175"/>
      <c r="L402" s="171"/>
      <c r="M402" s="176"/>
      <c r="N402" s="177"/>
      <c r="O402" s="177"/>
      <c r="P402" s="177"/>
      <c r="Q402" s="177"/>
      <c r="R402" s="177"/>
      <c r="S402" s="177"/>
      <c r="T402" s="178"/>
      <c r="AT402" s="172" t="s">
        <v>200</v>
      </c>
      <c r="AU402" s="172" t="s">
        <v>85</v>
      </c>
      <c r="AV402" s="14" t="s">
        <v>85</v>
      </c>
      <c r="AW402" s="14" t="s">
        <v>37</v>
      </c>
      <c r="AX402" s="14" t="s">
        <v>76</v>
      </c>
      <c r="AY402" s="172" t="s">
        <v>189</v>
      </c>
    </row>
    <row r="403" spans="1:65" s="13" customFormat="1" ht="11.25">
      <c r="B403" s="163"/>
      <c r="D403" s="164" t="s">
        <v>200</v>
      </c>
      <c r="E403" s="165" t="s">
        <v>3</v>
      </c>
      <c r="F403" s="166" t="s">
        <v>558</v>
      </c>
      <c r="H403" s="165" t="s">
        <v>3</v>
      </c>
      <c r="I403" s="167"/>
      <c r="L403" s="163"/>
      <c r="M403" s="168"/>
      <c r="N403" s="169"/>
      <c r="O403" s="169"/>
      <c r="P403" s="169"/>
      <c r="Q403" s="169"/>
      <c r="R403" s="169"/>
      <c r="S403" s="169"/>
      <c r="T403" s="170"/>
      <c r="AT403" s="165" t="s">
        <v>200</v>
      </c>
      <c r="AU403" s="165" t="s">
        <v>85</v>
      </c>
      <c r="AV403" s="13" t="s">
        <v>83</v>
      </c>
      <c r="AW403" s="13" t="s">
        <v>37</v>
      </c>
      <c r="AX403" s="13" t="s">
        <v>76</v>
      </c>
      <c r="AY403" s="165" t="s">
        <v>189</v>
      </c>
    </row>
    <row r="404" spans="1:65" s="14" customFormat="1" ht="11.25">
      <c r="B404" s="171"/>
      <c r="D404" s="164" t="s">
        <v>200</v>
      </c>
      <c r="E404" s="172" t="s">
        <v>3</v>
      </c>
      <c r="F404" s="173" t="s">
        <v>559</v>
      </c>
      <c r="H404" s="174">
        <v>0.28000000000000003</v>
      </c>
      <c r="I404" s="175"/>
      <c r="L404" s="171"/>
      <c r="M404" s="176"/>
      <c r="N404" s="177"/>
      <c r="O404" s="177"/>
      <c r="P404" s="177"/>
      <c r="Q404" s="177"/>
      <c r="R404" s="177"/>
      <c r="S404" s="177"/>
      <c r="T404" s="178"/>
      <c r="AT404" s="172" t="s">
        <v>200</v>
      </c>
      <c r="AU404" s="172" t="s">
        <v>85</v>
      </c>
      <c r="AV404" s="14" t="s">
        <v>85</v>
      </c>
      <c r="AW404" s="14" t="s">
        <v>37</v>
      </c>
      <c r="AX404" s="14" t="s">
        <v>76</v>
      </c>
      <c r="AY404" s="172" t="s">
        <v>189</v>
      </c>
    </row>
    <row r="405" spans="1:65" s="15" customFormat="1" ht="11.25">
      <c r="B405" s="179"/>
      <c r="D405" s="164" t="s">
        <v>200</v>
      </c>
      <c r="E405" s="180" t="s">
        <v>3</v>
      </c>
      <c r="F405" s="181" t="s">
        <v>203</v>
      </c>
      <c r="H405" s="182">
        <v>3.25</v>
      </c>
      <c r="I405" s="183"/>
      <c r="L405" s="179"/>
      <c r="M405" s="184"/>
      <c r="N405" s="185"/>
      <c r="O405" s="185"/>
      <c r="P405" s="185"/>
      <c r="Q405" s="185"/>
      <c r="R405" s="185"/>
      <c r="S405" s="185"/>
      <c r="T405" s="186"/>
      <c r="AT405" s="180" t="s">
        <v>200</v>
      </c>
      <c r="AU405" s="180" t="s">
        <v>85</v>
      </c>
      <c r="AV405" s="15" t="s">
        <v>196</v>
      </c>
      <c r="AW405" s="15" t="s">
        <v>37</v>
      </c>
      <c r="AX405" s="15" t="s">
        <v>83</v>
      </c>
      <c r="AY405" s="180" t="s">
        <v>189</v>
      </c>
    </row>
    <row r="406" spans="1:65" s="2" customFormat="1" ht="21.75" customHeight="1">
      <c r="A406" s="34"/>
      <c r="B406" s="144"/>
      <c r="C406" s="145" t="s">
        <v>560</v>
      </c>
      <c r="D406" s="145" t="s">
        <v>191</v>
      </c>
      <c r="E406" s="146" t="s">
        <v>561</v>
      </c>
      <c r="F406" s="147" t="s">
        <v>562</v>
      </c>
      <c r="G406" s="148" t="s">
        <v>221</v>
      </c>
      <c r="H406" s="149">
        <v>3740.9279999999999</v>
      </c>
      <c r="I406" s="150"/>
      <c r="J406" s="151">
        <f>ROUND(I406*H406,2)</f>
        <v>0</v>
      </c>
      <c r="K406" s="147" t="s">
        <v>195</v>
      </c>
      <c r="L406" s="35"/>
      <c r="M406" s="152" t="s">
        <v>3</v>
      </c>
      <c r="N406" s="153" t="s">
        <v>47</v>
      </c>
      <c r="O406" s="55"/>
      <c r="P406" s="154">
        <f>O406*H406</f>
        <v>0</v>
      </c>
      <c r="Q406" s="154">
        <v>7.6000000000000004E-4</v>
      </c>
      <c r="R406" s="154">
        <f>Q406*H406</f>
        <v>2.8431052800000001</v>
      </c>
      <c r="S406" s="154">
        <v>0</v>
      </c>
      <c r="T406" s="155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56" t="s">
        <v>196</v>
      </c>
      <c r="AT406" s="156" t="s">
        <v>191</v>
      </c>
      <c r="AU406" s="156" t="s">
        <v>85</v>
      </c>
      <c r="AY406" s="19" t="s">
        <v>189</v>
      </c>
      <c r="BE406" s="157">
        <f>IF(N406="základní",J406,0)</f>
        <v>0</v>
      </c>
      <c r="BF406" s="157">
        <f>IF(N406="snížená",J406,0)</f>
        <v>0</v>
      </c>
      <c r="BG406" s="157">
        <f>IF(N406="zákl. přenesená",J406,0)</f>
        <v>0</v>
      </c>
      <c r="BH406" s="157">
        <f>IF(N406="sníž. přenesená",J406,0)</f>
        <v>0</v>
      </c>
      <c r="BI406" s="157">
        <f>IF(N406="nulová",J406,0)</f>
        <v>0</v>
      </c>
      <c r="BJ406" s="19" t="s">
        <v>83</v>
      </c>
      <c r="BK406" s="157">
        <f>ROUND(I406*H406,2)</f>
        <v>0</v>
      </c>
      <c r="BL406" s="19" t="s">
        <v>196</v>
      </c>
      <c r="BM406" s="156" t="s">
        <v>563</v>
      </c>
    </row>
    <row r="407" spans="1:65" s="2" customFormat="1" ht="11.25">
      <c r="A407" s="34"/>
      <c r="B407" s="35"/>
      <c r="C407" s="34"/>
      <c r="D407" s="158" t="s">
        <v>198</v>
      </c>
      <c r="E407" s="34"/>
      <c r="F407" s="159" t="s">
        <v>564</v>
      </c>
      <c r="G407" s="34"/>
      <c r="H407" s="34"/>
      <c r="I407" s="160"/>
      <c r="J407" s="34"/>
      <c r="K407" s="34"/>
      <c r="L407" s="35"/>
      <c r="M407" s="161"/>
      <c r="N407" s="162"/>
      <c r="O407" s="55"/>
      <c r="P407" s="55"/>
      <c r="Q407" s="55"/>
      <c r="R407" s="55"/>
      <c r="S407" s="55"/>
      <c r="T407" s="56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9" t="s">
        <v>198</v>
      </c>
      <c r="AU407" s="19" t="s">
        <v>85</v>
      </c>
    </row>
    <row r="408" spans="1:65" s="13" customFormat="1" ht="11.25">
      <c r="B408" s="163"/>
      <c r="D408" s="164" t="s">
        <v>200</v>
      </c>
      <c r="E408" s="165" t="s">
        <v>3</v>
      </c>
      <c r="F408" s="166" t="s">
        <v>565</v>
      </c>
      <c r="H408" s="165" t="s">
        <v>3</v>
      </c>
      <c r="I408" s="167"/>
      <c r="L408" s="163"/>
      <c r="M408" s="168"/>
      <c r="N408" s="169"/>
      <c r="O408" s="169"/>
      <c r="P408" s="169"/>
      <c r="Q408" s="169"/>
      <c r="R408" s="169"/>
      <c r="S408" s="169"/>
      <c r="T408" s="170"/>
      <c r="AT408" s="165" t="s">
        <v>200</v>
      </c>
      <c r="AU408" s="165" t="s">
        <v>85</v>
      </c>
      <c r="AV408" s="13" t="s">
        <v>83</v>
      </c>
      <c r="AW408" s="13" t="s">
        <v>37</v>
      </c>
      <c r="AX408" s="13" t="s">
        <v>76</v>
      </c>
      <c r="AY408" s="165" t="s">
        <v>189</v>
      </c>
    </row>
    <row r="409" spans="1:65" s="13" customFormat="1" ht="11.25">
      <c r="B409" s="163"/>
      <c r="D409" s="164" t="s">
        <v>200</v>
      </c>
      <c r="E409" s="165" t="s">
        <v>3</v>
      </c>
      <c r="F409" s="166" t="s">
        <v>216</v>
      </c>
      <c r="H409" s="165" t="s">
        <v>3</v>
      </c>
      <c r="I409" s="167"/>
      <c r="L409" s="163"/>
      <c r="M409" s="168"/>
      <c r="N409" s="169"/>
      <c r="O409" s="169"/>
      <c r="P409" s="169"/>
      <c r="Q409" s="169"/>
      <c r="R409" s="169"/>
      <c r="S409" s="169"/>
      <c r="T409" s="170"/>
      <c r="AT409" s="165" t="s">
        <v>200</v>
      </c>
      <c r="AU409" s="165" t="s">
        <v>85</v>
      </c>
      <c r="AV409" s="13" t="s">
        <v>83</v>
      </c>
      <c r="AW409" s="13" t="s">
        <v>37</v>
      </c>
      <c r="AX409" s="13" t="s">
        <v>76</v>
      </c>
      <c r="AY409" s="165" t="s">
        <v>189</v>
      </c>
    </row>
    <row r="410" spans="1:65" s="14" customFormat="1" ht="11.25">
      <c r="B410" s="171"/>
      <c r="D410" s="164" t="s">
        <v>200</v>
      </c>
      <c r="E410" s="172" t="s">
        <v>3</v>
      </c>
      <c r="F410" s="173" t="s">
        <v>566</v>
      </c>
      <c r="H410" s="174">
        <v>1363.88</v>
      </c>
      <c r="I410" s="175"/>
      <c r="L410" s="171"/>
      <c r="M410" s="176"/>
      <c r="N410" s="177"/>
      <c r="O410" s="177"/>
      <c r="P410" s="177"/>
      <c r="Q410" s="177"/>
      <c r="R410" s="177"/>
      <c r="S410" s="177"/>
      <c r="T410" s="178"/>
      <c r="AT410" s="172" t="s">
        <v>200</v>
      </c>
      <c r="AU410" s="172" t="s">
        <v>85</v>
      </c>
      <c r="AV410" s="14" t="s">
        <v>85</v>
      </c>
      <c r="AW410" s="14" t="s">
        <v>37</v>
      </c>
      <c r="AX410" s="14" t="s">
        <v>76</v>
      </c>
      <c r="AY410" s="172" t="s">
        <v>189</v>
      </c>
    </row>
    <row r="411" spans="1:65" s="14" customFormat="1" ht="11.25">
      <c r="B411" s="171"/>
      <c r="D411" s="164" t="s">
        <v>200</v>
      </c>
      <c r="E411" s="172" t="s">
        <v>3</v>
      </c>
      <c r="F411" s="173" t="s">
        <v>567</v>
      </c>
      <c r="H411" s="174">
        <v>1227.492</v>
      </c>
      <c r="I411" s="175"/>
      <c r="L411" s="171"/>
      <c r="M411" s="176"/>
      <c r="N411" s="177"/>
      <c r="O411" s="177"/>
      <c r="P411" s="177"/>
      <c r="Q411" s="177"/>
      <c r="R411" s="177"/>
      <c r="S411" s="177"/>
      <c r="T411" s="178"/>
      <c r="AT411" s="172" t="s">
        <v>200</v>
      </c>
      <c r="AU411" s="172" t="s">
        <v>85</v>
      </c>
      <c r="AV411" s="14" t="s">
        <v>85</v>
      </c>
      <c r="AW411" s="14" t="s">
        <v>37</v>
      </c>
      <c r="AX411" s="14" t="s">
        <v>76</v>
      </c>
      <c r="AY411" s="172" t="s">
        <v>189</v>
      </c>
    </row>
    <row r="412" spans="1:65" s="14" customFormat="1" ht="11.25">
      <c r="B412" s="171"/>
      <c r="D412" s="164" t="s">
        <v>200</v>
      </c>
      <c r="E412" s="172" t="s">
        <v>3</v>
      </c>
      <c r="F412" s="173" t="s">
        <v>568</v>
      </c>
      <c r="H412" s="174">
        <v>1149.556</v>
      </c>
      <c r="I412" s="175"/>
      <c r="L412" s="171"/>
      <c r="M412" s="176"/>
      <c r="N412" s="177"/>
      <c r="O412" s="177"/>
      <c r="P412" s="177"/>
      <c r="Q412" s="177"/>
      <c r="R412" s="177"/>
      <c r="S412" s="177"/>
      <c r="T412" s="178"/>
      <c r="AT412" s="172" t="s">
        <v>200</v>
      </c>
      <c r="AU412" s="172" t="s">
        <v>85</v>
      </c>
      <c r="AV412" s="14" t="s">
        <v>85</v>
      </c>
      <c r="AW412" s="14" t="s">
        <v>37</v>
      </c>
      <c r="AX412" s="14" t="s">
        <v>76</v>
      </c>
      <c r="AY412" s="172" t="s">
        <v>189</v>
      </c>
    </row>
    <row r="413" spans="1:65" s="15" customFormat="1" ht="11.25">
      <c r="B413" s="179"/>
      <c r="D413" s="164" t="s">
        <v>200</v>
      </c>
      <c r="E413" s="180" t="s">
        <v>3</v>
      </c>
      <c r="F413" s="181" t="s">
        <v>203</v>
      </c>
      <c r="H413" s="182">
        <v>3740.9279999999999</v>
      </c>
      <c r="I413" s="183"/>
      <c r="L413" s="179"/>
      <c r="M413" s="184"/>
      <c r="N413" s="185"/>
      <c r="O413" s="185"/>
      <c r="P413" s="185"/>
      <c r="Q413" s="185"/>
      <c r="R413" s="185"/>
      <c r="S413" s="185"/>
      <c r="T413" s="186"/>
      <c r="AT413" s="180" t="s">
        <v>200</v>
      </c>
      <c r="AU413" s="180" t="s">
        <v>85</v>
      </c>
      <c r="AV413" s="15" t="s">
        <v>196</v>
      </c>
      <c r="AW413" s="15" t="s">
        <v>37</v>
      </c>
      <c r="AX413" s="15" t="s">
        <v>83</v>
      </c>
      <c r="AY413" s="180" t="s">
        <v>189</v>
      </c>
    </row>
    <row r="414" spans="1:65" s="2" customFormat="1" ht="33" customHeight="1">
      <c r="A414" s="34"/>
      <c r="B414" s="144"/>
      <c r="C414" s="145" t="s">
        <v>569</v>
      </c>
      <c r="D414" s="145" t="s">
        <v>191</v>
      </c>
      <c r="E414" s="146" t="s">
        <v>570</v>
      </c>
      <c r="F414" s="147" t="s">
        <v>571</v>
      </c>
      <c r="G414" s="148" t="s">
        <v>194</v>
      </c>
      <c r="H414" s="149">
        <v>7</v>
      </c>
      <c r="I414" s="150"/>
      <c r="J414" s="151">
        <f>ROUND(I414*H414,2)</f>
        <v>0</v>
      </c>
      <c r="K414" s="147" t="s">
        <v>195</v>
      </c>
      <c r="L414" s="35"/>
      <c r="M414" s="152" t="s">
        <v>3</v>
      </c>
      <c r="N414" s="153" t="s">
        <v>47</v>
      </c>
      <c r="O414" s="55"/>
      <c r="P414" s="154">
        <f>O414*H414</f>
        <v>0</v>
      </c>
      <c r="Q414" s="154">
        <v>6.0999999999999997E-4</v>
      </c>
      <c r="R414" s="154">
        <f>Q414*H414</f>
        <v>4.2699999999999995E-3</v>
      </c>
      <c r="S414" s="154">
        <v>0</v>
      </c>
      <c r="T414" s="155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56" t="s">
        <v>196</v>
      </c>
      <c r="AT414" s="156" t="s">
        <v>191</v>
      </c>
      <c r="AU414" s="156" t="s">
        <v>85</v>
      </c>
      <c r="AY414" s="19" t="s">
        <v>189</v>
      </c>
      <c r="BE414" s="157">
        <f>IF(N414="základní",J414,0)</f>
        <v>0</v>
      </c>
      <c r="BF414" s="157">
        <f>IF(N414="snížená",J414,0)</f>
        <v>0</v>
      </c>
      <c r="BG414" s="157">
        <f>IF(N414="zákl. přenesená",J414,0)</f>
        <v>0</v>
      </c>
      <c r="BH414" s="157">
        <f>IF(N414="sníž. přenesená",J414,0)</f>
        <v>0</v>
      </c>
      <c r="BI414" s="157">
        <f>IF(N414="nulová",J414,0)</f>
        <v>0</v>
      </c>
      <c r="BJ414" s="19" t="s">
        <v>83</v>
      </c>
      <c r="BK414" s="157">
        <f>ROUND(I414*H414,2)</f>
        <v>0</v>
      </c>
      <c r="BL414" s="19" t="s">
        <v>196</v>
      </c>
      <c r="BM414" s="156" t="s">
        <v>572</v>
      </c>
    </row>
    <row r="415" spans="1:65" s="2" customFormat="1" ht="11.25">
      <c r="A415" s="34"/>
      <c r="B415" s="35"/>
      <c r="C415" s="34"/>
      <c r="D415" s="158" t="s">
        <v>198</v>
      </c>
      <c r="E415" s="34"/>
      <c r="F415" s="159" t="s">
        <v>573</v>
      </c>
      <c r="G415" s="34"/>
      <c r="H415" s="34"/>
      <c r="I415" s="160"/>
      <c r="J415" s="34"/>
      <c r="K415" s="34"/>
      <c r="L415" s="35"/>
      <c r="M415" s="161"/>
      <c r="N415" s="162"/>
      <c r="O415" s="55"/>
      <c r="P415" s="55"/>
      <c r="Q415" s="55"/>
      <c r="R415" s="55"/>
      <c r="S415" s="55"/>
      <c r="T415" s="56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T415" s="19" t="s">
        <v>198</v>
      </c>
      <c r="AU415" s="19" t="s">
        <v>85</v>
      </c>
    </row>
    <row r="416" spans="1:65" s="2" customFormat="1" ht="19.5">
      <c r="A416" s="34"/>
      <c r="B416" s="35"/>
      <c r="C416" s="34"/>
      <c r="D416" s="164" t="s">
        <v>241</v>
      </c>
      <c r="E416" s="34"/>
      <c r="F416" s="197" t="s">
        <v>574</v>
      </c>
      <c r="G416" s="34"/>
      <c r="H416" s="34"/>
      <c r="I416" s="160"/>
      <c r="J416" s="34"/>
      <c r="K416" s="34"/>
      <c r="L416" s="35"/>
      <c r="M416" s="161"/>
      <c r="N416" s="162"/>
      <c r="O416" s="55"/>
      <c r="P416" s="55"/>
      <c r="Q416" s="55"/>
      <c r="R416" s="55"/>
      <c r="S416" s="55"/>
      <c r="T416" s="56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T416" s="19" t="s">
        <v>241</v>
      </c>
      <c r="AU416" s="19" t="s">
        <v>85</v>
      </c>
    </row>
    <row r="417" spans="1:65" s="13" customFormat="1" ht="11.25">
      <c r="B417" s="163"/>
      <c r="D417" s="164" t="s">
        <v>200</v>
      </c>
      <c r="E417" s="165" t="s">
        <v>3</v>
      </c>
      <c r="F417" s="166" t="s">
        <v>575</v>
      </c>
      <c r="H417" s="165" t="s">
        <v>3</v>
      </c>
      <c r="I417" s="167"/>
      <c r="L417" s="163"/>
      <c r="M417" s="168"/>
      <c r="N417" s="169"/>
      <c r="O417" s="169"/>
      <c r="P417" s="169"/>
      <c r="Q417" s="169"/>
      <c r="R417" s="169"/>
      <c r="S417" s="169"/>
      <c r="T417" s="170"/>
      <c r="AT417" s="165" t="s">
        <v>200</v>
      </c>
      <c r="AU417" s="165" t="s">
        <v>85</v>
      </c>
      <c r="AV417" s="13" t="s">
        <v>83</v>
      </c>
      <c r="AW417" s="13" t="s">
        <v>37</v>
      </c>
      <c r="AX417" s="13" t="s">
        <v>76</v>
      </c>
      <c r="AY417" s="165" t="s">
        <v>189</v>
      </c>
    </row>
    <row r="418" spans="1:65" s="13" customFormat="1" ht="11.25">
      <c r="B418" s="163"/>
      <c r="D418" s="164" t="s">
        <v>200</v>
      </c>
      <c r="E418" s="165" t="s">
        <v>3</v>
      </c>
      <c r="F418" s="166" t="s">
        <v>576</v>
      </c>
      <c r="H418" s="165" t="s">
        <v>3</v>
      </c>
      <c r="I418" s="167"/>
      <c r="L418" s="163"/>
      <c r="M418" s="168"/>
      <c r="N418" s="169"/>
      <c r="O418" s="169"/>
      <c r="P418" s="169"/>
      <c r="Q418" s="169"/>
      <c r="R418" s="169"/>
      <c r="S418" s="169"/>
      <c r="T418" s="170"/>
      <c r="AT418" s="165" t="s">
        <v>200</v>
      </c>
      <c r="AU418" s="165" t="s">
        <v>85</v>
      </c>
      <c r="AV418" s="13" t="s">
        <v>83</v>
      </c>
      <c r="AW418" s="13" t="s">
        <v>37</v>
      </c>
      <c r="AX418" s="13" t="s">
        <v>76</v>
      </c>
      <c r="AY418" s="165" t="s">
        <v>189</v>
      </c>
    </row>
    <row r="419" spans="1:65" s="14" customFormat="1" ht="11.25">
      <c r="B419" s="171"/>
      <c r="D419" s="164" t="s">
        <v>200</v>
      </c>
      <c r="E419" s="172" t="s">
        <v>3</v>
      </c>
      <c r="F419" s="173" t="s">
        <v>577</v>
      </c>
      <c r="H419" s="174">
        <v>7</v>
      </c>
      <c r="I419" s="175"/>
      <c r="L419" s="171"/>
      <c r="M419" s="176"/>
      <c r="N419" s="177"/>
      <c r="O419" s="177"/>
      <c r="P419" s="177"/>
      <c r="Q419" s="177"/>
      <c r="R419" s="177"/>
      <c r="S419" s="177"/>
      <c r="T419" s="178"/>
      <c r="AT419" s="172" t="s">
        <v>200</v>
      </c>
      <c r="AU419" s="172" t="s">
        <v>85</v>
      </c>
      <c r="AV419" s="14" t="s">
        <v>85</v>
      </c>
      <c r="AW419" s="14" t="s">
        <v>37</v>
      </c>
      <c r="AX419" s="14" t="s">
        <v>76</v>
      </c>
      <c r="AY419" s="172" t="s">
        <v>189</v>
      </c>
    </row>
    <row r="420" spans="1:65" s="15" customFormat="1" ht="11.25">
      <c r="B420" s="179"/>
      <c r="D420" s="164" t="s">
        <v>200</v>
      </c>
      <c r="E420" s="180" t="s">
        <v>3</v>
      </c>
      <c r="F420" s="181" t="s">
        <v>203</v>
      </c>
      <c r="H420" s="182">
        <v>7</v>
      </c>
      <c r="I420" s="183"/>
      <c r="L420" s="179"/>
      <c r="M420" s="184"/>
      <c r="N420" s="185"/>
      <c r="O420" s="185"/>
      <c r="P420" s="185"/>
      <c r="Q420" s="185"/>
      <c r="R420" s="185"/>
      <c r="S420" s="185"/>
      <c r="T420" s="186"/>
      <c r="AT420" s="180" t="s">
        <v>200</v>
      </c>
      <c r="AU420" s="180" t="s">
        <v>85</v>
      </c>
      <c r="AV420" s="15" t="s">
        <v>196</v>
      </c>
      <c r="AW420" s="15" t="s">
        <v>37</v>
      </c>
      <c r="AX420" s="15" t="s">
        <v>83</v>
      </c>
      <c r="AY420" s="180" t="s">
        <v>189</v>
      </c>
    </row>
    <row r="421" spans="1:65" s="2" customFormat="1" ht="16.5" customHeight="1">
      <c r="A421" s="34"/>
      <c r="B421" s="144"/>
      <c r="C421" s="145" t="s">
        <v>578</v>
      </c>
      <c r="D421" s="145" t="s">
        <v>191</v>
      </c>
      <c r="E421" s="146" t="s">
        <v>579</v>
      </c>
      <c r="F421" s="147" t="s">
        <v>580</v>
      </c>
      <c r="G421" s="148" t="s">
        <v>194</v>
      </c>
      <c r="H421" s="149">
        <v>21</v>
      </c>
      <c r="I421" s="150"/>
      <c r="J421" s="151">
        <f>ROUND(I421*H421,2)</f>
        <v>0</v>
      </c>
      <c r="K421" s="147" t="s">
        <v>195</v>
      </c>
      <c r="L421" s="35"/>
      <c r="M421" s="152" t="s">
        <v>3</v>
      </c>
      <c r="N421" s="153" t="s">
        <v>47</v>
      </c>
      <c r="O421" s="55"/>
      <c r="P421" s="154">
        <f>O421*H421</f>
        <v>0</v>
      </c>
      <c r="Q421" s="154">
        <v>0</v>
      </c>
      <c r="R421" s="154">
        <f>Q421*H421</f>
        <v>0</v>
      </c>
      <c r="S421" s="154">
        <v>0</v>
      </c>
      <c r="T421" s="155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56" t="s">
        <v>196</v>
      </c>
      <c r="AT421" s="156" t="s">
        <v>191</v>
      </c>
      <c r="AU421" s="156" t="s">
        <v>85</v>
      </c>
      <c r="AY421" s="19" t="s">
        <v>189</v>
      </c>
      <c r="BE421" s="157">
        <f>IF(N421="základní",J421,0)</f>
        <v>0</v>
      </c>
      <c r="BF421" s="157">
        <f>IF(N421="snížená",J421,0)</f>
        <v>0</v>
      </c>
      <c r="BG421" s="157">
        <f>IF(N421="zákl. přenesená",J421,0)</f>
        <v>0</v>
      </c>
      <c r="BH421" s="157">
        <f>IF(N421="sníž. přenesená",J421,0)</f>
        <v>0</v>
      </c>
      <c r="BI421" s="157">
        <f>IF(N421="nulová",J421,0)</f>
        <v>0</v>
      </c>
      <c r="BJ421" s="19" t="s">
        <v>83</v>
      </c>
      <c r="BK421" s="157">
        <f>ROUND(I421*H421,2)</f>
        <v>0</v>
      </c>
      <c r="BL421" s="19" t="s">
        <v>196</v>
      </c>
      <c r="BM421" s="156" t="s">
        <v>581</v>
      </c>
    </row>
    <row r="422" spans="1:65" s="2" customFormat="1" ht="11.25">
      <c r="A422" s="34"/>
      <c r="B422" s="35"/>
      <c r="C422" s="34"/>
      <c r="D422" s="158" t="s">
        <v>198</v>
      </c>
      <c r="E422" s="34"/>
      <c r="F422" s="159" t="s">
        <v>582</v>
      </c>
      <c r="G422" s="34"/>
      <c r="H422" s="34"/>
      <c r="I422" s="160"/>
      <c r="J422" s="34"/>
      <c r="K422" s="34"/>
      <c r="L422" s="35"/>
      <c r="M422" s="161"/>
      <c r="N422" s="162"/>
      <c r="O422" s="55"/>
      <c r="P422" s="55"/>
      <c r="Q422" s="55"/>
      <c r="R422" s="55"/>
      <c r="S422" s="55"/>
      <c r="T422" s="56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T422" s="19" t="s">
        <v>198</v>
      </c>
      <c r="AU422" s="19" t="s">
        <v>85</v>
      </c>
    </row>
    <row r="423" spans="1:65" s="13" customFormat="1" ht="11.25">
      <c r="B423" s="163"/>
      <c r="D423" s="164" t="s">
        <v>200</v>
      </c>
      <c r="E423" s="165" t="s">
        <v>3</v>
      </c>
      <c r="F423" s="166" t="s">
        <v>583</v>
      </c>
      <c r="H423" s="165" t="s">
        <v>3</v>
      </c>
      <c r="I423" s="167"/>
      <c r="L423" s="163"/>
      <c r="M423" s="168"/>
      <c r="N423" s="169"/>
      <c r="O423" s="169"/>
      <c r="P423" s="169"/>
      <c r="Q423" s="169"/>
      <c r="R423" s="169"/>
      <c r="S423" s="169"/>
      <c r="T423" s="170"/>
      <c r="AT423" s="165" t="s">
        <v>200</v>
      </c>
      <c r="AU423" s="165" t="s">
        <v>85</v>
      </c>
      <c r="AV423" s="13" t="s">
        <v>83</v>
      </c>
      <c r="AW423" s="13" t="s">
        <v>37</v>
      </c>
      <c r="AX423" s="13" t="s">
        <v>76</v>
      </c>
      <c r="AY423" s="165" t="s">
        <v>189</v>
      </c>
    </row>
    <row r="424" spans="1:65" s="13" customFormat="1" ht="11.25">
      <c r="B424" s="163"/>
      <c r="D424" s="164" t="s">
        <v>200</v>
      </c>
      <c r="E424" s="165" t="s">
        <v>3</v>
      </c>
      <c r="F424" s="166" t="s">
        <v>576</v>
      </c>
      <c r="H424" s="165" t="s">
        <v>3</v>
      </c>
      <c r="I424" s="167"/>
      <c r="L424" s="163"/>
      <c r="M424" s="168"/>
      <c r="N424" s="169"/>
      <c r="O424" s="169"/>
      <c r="P424" s="169"/>
      <c r="Q424" s="169"/>
      <c r="R424" s="169"/>
      <c r="S424" s="169"/>
      <c r="T424" s="170"/>
      <c r="AT424" s="165" t="s">
        <v>200</v>
      </c>
      <c r="AU424" s="165" t="s">
        <v>85</v>
      </c>
      <c r="AV424" s="13" t="s">
        <v>83</v>
      </c>
      <c r="AW424" s="13" t="s">
        <v>37</v>
      </c>
      <c r="AX424" s="13" t="s">
        <v>76</v>
      </c>
      <c r="AY424" s="165" t="s">
        <v>189</v>
      </c>
    </row>
    <row r="425" spans="1:65" s="14" customFormat="1" ht="11.25">
      <c r="B425" s="171"/>
      <c r="D425" s="164" t="s">
        <v>200</v>
      </c>
      <c r="E425" s="172" t="s">
        <v>3</v>
      </c>
      <c r="F425" s="173" t="s">
        <v>577</v>
      </c>
      <c r="H425" s="174">
        <v>7</v>
      </c>
      <c r="I425" s="175"/>
      <c r="L425" s="171"/>
      <c r="M425" s="176"/>
      <c r="N425" s="177"/>
      <c r="O425" s="177"/>
      <c r="P425" s="177"/>
      <c r="Q425" s="177"/>
      <c r="R425" s="177"/>
      <c r="S425" s="177"/>
      <c r="T425" s="178"/>
      <c r="AT425" s="172" t="s">
        <v>200</v>
      </c>
      <c r="AU425" s="172" t="s">
        <v>85</v>
      </c>
      <c r="AV425" s="14" t="s">
        <v>85</v>
      </c>
      <c r="AW425" s="14" t="s">
        <v>37</v>
      </c>
      <c r="AX425" s="14" t="s">
        <v>76</v>
      </c>
      <c r="AY425" s="172" t="s">
        <v>189</v>
      </c>
    </row>
    <row r="426" spans="1:65" s="14" customFormat="1" ht="11.25">
      <c r="B426" s="171"/>
      <c r="D426" s="164" t="s">
        <v>200</v>
      </c>
      <c r="E426" s="172" t="s">
        <v>3</v>
      </c>
      <c r="F426" s="173" t="s">
        <v>584</v>
      </c>
      <c r="H426" s="174">
        <v>14</v>
      </c>
      <c r="I426" s="175"/>
      <c r="L426" s="171"/>
      <c r="M426" s="176"/>
      <c r="N426" s="177"/>
      <c r="O426" s="177"/>
      <c r="P426" s="177"/>
      <c r="Q426" s="177"/>
      <c r="R426" s="177"/>
      <c r="S426" s="177"/>
      <c r="T426" s="178"/>
      <c r="AT426" s="172" t="s">
        <v>200</v>
      </c>
      <c r="AU426" s="172" t="s">
        <v>85</v>
      </c>
      <c r="AV426" s="14" t="s">
        <v>85</v>
      </c>
      <c r="AW426" s="14" t="s">
        <v>37</v>
      </c>
      <c r="AX426" s="14" t="s">
        <v>76</v>
      </c>
      <c r="AY426" s="172" t="s">
        <v>189</v>
      </c>
    </row>
    <row r="427" spans="1:65" s="15" customFormat="1" ht="11.25">
      <c r="B427" s="179"/>
      <c r="D427" s="164" t="s">
        <v>200</v>
      </c>
      <c r="E427" s="180" t="s">
        <v>3</v>
      </c>
      <c r="F427" s="181" t="s">
        <v>203</v>
      </c>
      <c r="H427" s="182">
        <v>21</v>
      </c>
      <c r="I427" s="183"/>
      <c r="L427" s="179"/>
      <c r="M427" s="184"/>
      <c r="N427" s="185"/>
      <c r="O427" s="185"/>
      <c r="P427" s="185"/>
      <c r="Q427" s="185"/>
      <c r="R427" s="185"/>
      <c r="S427" s="185"/>
      <c r="T427" s="186"/>
      <c r="AT427" s="180" t="s">
        <v>200</v>
      </c>
      <c r="AU427" s="180" t="s">
        <v>85</v>
      </c>
      <c r="AV427" s="15" t="s">
        <v>196</v>
      </c>
      <c r="AW427" s="15" t="s">
        <v>37</v>
      </c>
      <c r="AX427" s="15" t="s">
        <v>83</v>
      </c>
      <c r="AY427" s="180" t="s">
        <v>189</v>
      </c>
    </row>
    <row r="428" spans="1:65" s="2" customFormat="1" ht="37.9" customHeight="1">
      <c r="A428" s="34"/>
      <c r="B428" s="144"/>
      <c r="C428" s="145" t="s">
        <v>585</v>
      </c>
      <c r="D428" s="145" t="s">
        <v>191</v>
      </c>
      <c r="E428" s="146" t="s">
        <v>586</v>
      </c>
      <c r="F428" s="147" t="s">
        <v>587</v>
      </c>
      <c r="G428" s="148" t="s">
        <v>221</v>
      </c>
      <c r="H428" s="149">
        <v>1.4</v>
      </c>
      <c r="I428" s="150"/>
      <c r="J428" s="151">
        <f>ROUND(I428*H428,2)</f>
        <v>0</v>
      </c>
      <c r="K428" s="147" t="s">
        <v>195</v>
      </c>
      <c r="L428" s="35"/>
      <c r="M428" s="152" t="s">
        <v>3</v>
      </c>
      <c r="N428" s="153" t="s">
        <v>47</v>
      </c>
      <c r="O428" s="55"/>
      <c r="P428" s="154">
        <f>O428*H428</f>
        <v>0</v>
      </c>
      <c r="Q428" s="154">
        <v>0</v>
      </c>
      <c r="R428" s="154">
        <f>Q428*H428</f>
        <v>0</v>
      </c>
      <c r="S428" s="154">
        <v>0</v>
      </c>
      <c r="T428" s="155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56" t="s">
        <v>196</v>
      </c>
      <c r="AT428" s="156" t="s">
        <v>191</v>
      </c>
      <c r="AU428" s="156" t="s">
        <v>85</v>
      </c>
      <c r="AY428" s="19" t="s">
        <v>189</v>
      </c>
      <c r="BE428" s="157">
        <f>IF(N428="základní",J428,0)</f>
        <v>0</v>
      </c>
      <c r="BF428" s="157">
        <f>IF(N428="snížená",J428,0)</f>
        <v>0</v>
      </c>
      <c r="BG428" s="157">
        <f>IF(N428="zákl. přenesená",J428,0)</f>
        <v>0</v>
      </c>
      <c r="BH428" s="157">
        <f>IF(N428="sníž. přenesená",J428,0)</f>
        <v>0</v>
      </c>
      <c r="BI428" s="157">
        <f>IF(N428="nulová",J428,0)</f>
        <v>0</v>
      </c>
      <c r="BJ428" s="19" t="s">
        <v>83</v>
      </c>
      <c r="BK428" s="157">
        <f>ROUND(I428*H428,2)</f>
        <v>0</v>
      </c>
      <c r="BL428" s="19" t="s">
        <v>196</v>
      </c>
      <c r="BM428" s="156" t="s">
        <v>588</v>
      </c>
    </row>
    <row r="429" spans="1:65" s="2" customFormat="1" ht="11.25">
      <c r="A429" s="34"/>
      <c r="B429" s="35"/>
      <c r="C429" s="34"/>
      <c r="D429" s="158" t="s">
        <v>198</v>
      </c>
      <c r="E429" s="34"/>
      <c r="F429" s="159" t="s">
        <v>589</v>
      </c>
      <c r="G429" s="34"/>
      <c r="H429" s="34"/>
      <c r="I429" s="160"/>
      <c r="J429" s="34"/>
      <c r="K429" s="34"/>
      <c r="L429" s="35"/>
      <c r="M429" s="161"/>
      <c r="N429" s="162"/>
      <c r="O429" s="55"/>
      <c r="P429" s="55"/>
      <c r="Q429" s="55"/>
      <c r="R429" s="55"/>
      <c r="S429" s="55"/>
      <c r="T429" s="56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T429" s="19" t="s">
        <v>198</v>
      </c>
      <c r="AU429" s="19" t="s">
        <v>85</v>
      </c>
    </row>
    <row r="430" spans="1:65" s="13" customFormat="1" ht="11.25">
      <c r="B430" s="163"/>
      <c r="D430" s="164" t="s">
        <v>200</v>
      </c>
      <c r="E430" s="165" t="s">
        <v>3</v>
      </c>
      <c r="F430" s="166" t="s">
        <v>590</v>
      </c>
      <c r="H430" s="165" t="s">
        <v>3</v>
      </c>
      <c r="I430" s="167"/>
      <c r="L430" s="163"/>
      <c r="M430" s="168"/>
      <c r="N430" s="169"/>
      <c r="O430" s="169"/>
      <c r="P430" s="169"/>
      <c r="Q430" s="169"/>
      <c r="R430" s="169"/>
      <c r="S430" s="169"/>
      <c r="T430" s="170"/>
      <c r="AT430" s="165" t="s">
        <v>200</v>
      </c>
      <c r="AU430" s="165" t="s">
        <v>85</v>
      </c>
      <c r="AV430" s="13" t="s">
        <v>83</v>
      </c>
      <c r="AW430" s="13" t="s">
        <v>37</v>
      </c>
      <c r="AX430" s="13" t="s">
        <v>76</v>
      </c>
      <c r="AY430" s="165" t="s">
        <v>189</v>
      </c>
    </row>
    <row r="431" spans="1:65" s="14" customFormat="1" ht="11.25">
      <c r="B431" s="171"/>
      <c r="D431" s="164" t="s">
        <v>200</v>
      </c>
      <c r="E431" s="172" t="s">
        <v>3</v>
      </c>
      <c r="F431" s="173" t="s">
        <v>591</v>
      </c>
      <c r="H431" s="174">
        <v>1.4</v>
      </c>
      <c r="I431" s="175"/>
      <c r="L431" s="171"/>
      <c r="M431" s="176"/>
      <c r="N431" s="177"/>
      <c r="O431" s="177"/>
      <c r="P431" s="177"/>
      <c r="Q431" s="177"/>
      <c r="R431" s="177"/>
      <c r="S431" s="177"/>
      <c r="T431" s="178"/>
      <c r="AT431" s="172" t="s">
        <v>200</v>
      </c>
      <c r="AU431" s="172" t="s">
        <v>85</v>
      </c>
      <c r="AV431" s="14" t="s">
        <v>85</v>
      </c>
      <c r="AW431" s="14" t="s">
        <v>37</v>
      </c>
      <c r="AX431" s="14" t="s">
        <v>76</v>
      </c>
      <c r="AY431" s="172" t="s">
        <v>189</v>
      </c>
    </row>
    <row r="432" spans="1:65" s="15" customFormat="1" ht="11.25">
      <c r="B432" s="179"/>
      <c r="D432" s="164" t="s">
        <v>200</v>
      </c>
      <c r="E432" s="180" t="s">
        <v>3</v>
      </c>
      <c r="F432" s="181" t="s">
        <v>203</v>
      </c>
      <c r="H432" s="182">
        <v>1.4</v>
      </c>
      <c r="I432" s="183"/>
      <c r="L432" s="179"/>
      <c r="M432" s="184"/>
      <c r="N432" s="185"/>
      <c r="O432" s="185"/>
      <c r="P432" s="185"/>
      <c r="Q432" s="185"/>
      <c r="R432" s="185"/>
      <c r="S432" s="185"/>
      <c r="T432" s="186"/>
      <c r="AT432" s="180" t="s">
        <v>200</v>
      </c>
      <c r="AU432" s="180" t="s">
        <v>85</v>
      </c>
      <c r="AV432" s="15" t="s">
        <v>196</v>
      </c>
      <c r="AW432" s="15" t="s">
        <v>37</v>
      </c>
      <c r="AX432" s="15" t="s">
        <v>83</v>
      </c>
      <c r="AY432" s="180" t="s">
        <v>189</v>
      </c>
    </row>
    <row r="433" spans="1:65" s="2" customFormat="1" ht="24.2" customHeight="1">
      <c r="A433" s="34"/>
      <c r="B433" s="144"/>
      <c r="C433" s="145" t="s">
        <v>592</v>
      </c>
      <c r="D433" s="145" t="s">
        <v>191</v>
      </c>
      <c r="E433" s="146" t="s">
        <v>593</v>
      </c>
      <c r="F433" s="147" t="s">
        <v>594</v>
      </c>
      <c r="G433" s="148" t="s">
        <v>595</v>
      </c>
      <c r="H433" s="149">
        <v>0.7</v>
      </c>
      <c r="I433" s="150"/>
      <c r="J433" s="151">
        <f>ROUND(I433*H433,2)</f>
        <v>0</v>
      </c>
      <c r="K433" s="147" t="s">
        <v>297</v>
      </c>
      <c r="L433" s="35"/>
      <c r="M433" s="152" t="s">
        <v>3</v>
      </c>
      <c r="N433" s="153" t="s">
        <v>47</v>
      </c>
      <c r="O433" s="55"/>
      <c r="P433" s="154">
        <f>O433*H433</f>
        <v>0</v>
      </c>
      <c r="Q433" s="154">
        <v>0</v>
      </c>
      <c r="R433" s="154">
        <f>Q433*H433</f>
        <v>0</v>
      </c>
      <c r="S433" s="154">
        <v>0</v>
      </c>
      <c r="T433" s="155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56" t="s">
        <v>401</v>
      </c>
      <c r="AT433" s="156" t="s">
        <v>191</v>
      </c>
      <c r="AU433" s="156" t="s">
        <v>85</v>
      </c>
      <c r="AY433" s="19" t="s">
        <v>189</v>
      </c>
      <c r="BE433" s="157">
        <f>IF(N433="základní",J433,0)</f>
        <v>0</v>
      </c>
      <c r="BF433" s="157">
        <f>IF(N433="snížená",J433,0)</f>
        <v>0</v>
      </c>
      <c r="BG433" s="157">
        <f>IF(N433="zákl. přenesená",J433,0)</f>
        <v>0</v>
      </c>
      <c r="BH433" s="157">
        <f>IF(N433="sníž. přenesená",J433,0)</f>
        <v>0</v>
      </c>
      <c r="BI433" s="157">
        <f>IF(N433="nulová",J433,0)</f>
        <v>0</v>
      </c>
      <c r="BJ433" s="19" t="s">
        <v>83</v>
      </c>
      <c r="BK433" s="157">
        <f>ROUND(I433*H433,2)</f>
        <v>0</v>
      </c>
      <c r="BL433" s="19" t="s">
        <v>401</v>
      </c>
      <c r="BM433" s="156" t="s">
        <v>596</v>
      </c>
    </row>
    <row r="434" spans="1:65" s="2" customFormat="1" ht="19.5">
      <c r="A434" s="34"/>
      <c r="B434" s="35"/>
      <c r="C434" s="34"/>
      <c r="D434" s="164" t="s">
        <v>241</v>
      </c>
      <c r="E434" s="34"/>
      <c r="F434" s="197" t="s">
        <v>512</v>
      </c>
      <c r="G434" s="34"/>
      <c r="H434" s="34"/>
      <c r="I434" s="160"/>
      <c r="J434" s="34"/>
      <c r="K434" s="34"/>
      <c r="L434" s="35"/>
      <c r="M434" s="161"/>
      <c r="N434" s="162"/>
      <c r="O434" s="55"/>
      <c r="P434" s="55"/>
      <c r="Q434" s="55"/>
      <c r="R434" s="55"/>
      <c r="S434" s="55"/>
      <c r="T434" s="56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T434" s="19" t="s">
        <v>241</v>
      </c>
      <c r="AU434" s="19" t="s">
        <v>85</v>
      </c>
    </row>
    <row r="435" spans="1:65" s="13" customFormat="1" ht="11.25">
      <c r="B435" s="163"/>
      <c r="D435" s="164" t="s">
        <v>200</v>
      </c>
      <c r="E435" s="165" t="s">
        <v>3</v>
      </c>
      <c r="F435" s="166" t="s">
        <v>597</v>
      </c>
      <c r="H435" s="165" t="s">
        <v>3</v>
      </c>
      <c r="I435" s="167"/>
      <c r="L435" s="163"/>
      <c r="M435" s="168"/>
      <c r="N435" s="169"/>
      <c r="O435" s="169"/>
      <c r="P435" s="169"/>
      <c r="Q435" s="169"/>
      <c r="R435" s="169"/>
      <c r="S435" s="169"/>
      <c r="T435" s="170"/>
      <c r="AT435" s="165" t="s">
        <v>200</v>
      </c>
      <c r="AU435" s="165" t="s">
        <v>85</v>
      </c>
      <c r="AV435" s="13" t="s">
        <v>83</v>
      </c>
      <c r="AW435" s="13" t="s">
        <v>37</v>
      </c>
      <c r="AX435" s="13" t="s">
        <v>76</v>
      </c>
      <c r="AY435" s="165" t="s">
        <v>189</v>
      </c>
    </row>
    <row r="436" spans="1:65" s="14" customFormat="1" ht="11.25">
      <c r="B436" s="171"/>
      <c r="D436" s="164" t="s">
        <v>200</v>
      </c>
      <c r="E436" s="172" t="s">
        <v>3</v>
      </c>
      <c r="F436" s="173" t="s">
        <v>598</v>
      </c>
      <c r="H436" s="174">
        <v>0.7</v>
      </c>
      <c r="I436" s="175"/>
      <c r="L436" s="171"/>
      <c r="M436" s="176"/>
      <c r="N436" s="177"/>
      <c r="O436" s="177"/>
      <c r="P436" s="177"/>
      <c r="Q436" s="177"/>
      <c r="R436" s="177"/>
      <c r="S436" s="177"/>
      <c r="T436" s="178"/>
      <c r="AT436" s="172" t="s">
        <v>200</v>
      </c>
      <c r="AU436" s="172" t="s">
        <v>85</v>
      </c>
      <c r="AV436" s="14" t="s">
        <v>85</v>
      </c>
      <c r="AW436" s="14" t="s">
        <v>37</v>
      </c>
      <c r="AX436" s="14" t="s">
        <v>76</v>
      </c>
      <c r="AY436" s="172" t="s">
        <v>189</v>
      </c>
    </row>
    <row r="437" spans="1:65" s="15" customFormat="1" ht="11.25">
      <c r="B437" s="179"/>
      <c r="D437" s="164" t="s">
        <v>200</v>
      </c>
      <c r="E437" s="180" t="s">
        <v>3</v>
      </c>
      <c r="F437" s="181" t="s">
        <v>203</v>
      </c>
      <c r="H437" s="182">
        <v>0.7</v>
      </c>
      <c r="I437" s="183"/>
      <c r="L437" s="179"/>
      <c r="M437" s="184"/>
      <c r="N437" s="185"/>
      <c r="O437" s="185"/>
      <c r="P437" s="185"/>
      <c r="Q437" s="185"/>
      <c r="R437" s="185"/>
      <c r="S437" s="185"/>
      <c r="T437" s="186"/>
      <c r="AT437" s="180" t="s">
        <v>200</v>
      </c>
      <c r="AU437" s="180" t="s">
        <v>85</v>
      </c>
      <c r="AV437" s="15" t="s">
        <v>196</v>
      </c>
      <c r="AW437" s="15" t="s">
        <v>37</v>
      </c>
      <c r="AX437" s="15" t="s">
        <v>83</v>
      </c>
      <c r="AY437" s="180" t="s">
        <v>189</v>
      </c>
    </row>
    <row r="438" spans="1:65" s="12" customFormat="1" ht="22.9" customHeight="1">
      <c r="B438" s="131"/>
      <c r="D438" s="132" t="s">
        <v>75</v>
      </c>
      <c r="E438" s="142" t="s">
        <v>599</v>
      </c>
      <c r="F438" s="142" t="s">
        <v>600</v>
      </c>
      <c r="I438" s="134"/>
      <c r="J438" s="143">
        <f>BK438</f>
        <v>0</v>
      </c>
      <c r="L438" s="131"/>
      <c r="M438" s="136"/>
      <c r="N438" s="137"/>
      <c r="O438" s="137"/>
      <c r="P438" s="138">
        <f>SUM(P439:P453)</f>
        <v>0</v>
      </c>
      <c r="Q438" s="137"/>
      <c r="R438" s="138">
        <f>SUM(R439:R453)</f>
        <v>0</v>
      </c>
      <c r="S438" s="137"/>
      <c r="T438" s="139">
        <f>SUM(T439:T453)</f>
        <v>0</v>
      </c>
      <c r="AR438" s="132" t="s">
        <v>83</v>
      </c>
      <c r="AT438" s="140" t="s">
        <v>75</v>
      </c>
      <c r="AU438" s="140" t="s">
        <v>83</v>
      </c>
      <c r="AY438" s="132" t="s">
        <v>189</v>
      </c>
      <c r="BK438" s="141">
        <f>SUM(BK439:BK453)</f>
        <v>0</v>
      </c>
    </row>
    <row r="439" spans="1:65" s="2" customFormat="1" ht="24.2" customHeight="1">
      <c r="A439" s="34"/>
      <c r="B439" s="144"/>
      <c r="C439" s="145" t="s">
        <v>601</v>
      </c>
      <c r="D439" s="145" t="s">
        <v>191</v>
      </c>
      <c r="E439" s="146" t="s">
        <v>602</v>
      </c>
      <c r="F439" s="147" t="s">
        <v>603</v>
      </c>
      <c r="G439" s="148" t="s">
        <v>238</v>
      </c>
      <c r="H439" s="149">
        <v>2.87</v>
      </c>
      <c r="I439" s="150"/>
      <c r="J439" s="151">
        <f>ROUND(I439*H439,2)</f>
        <v>0</v>
      </c>
      <c r="K439" s="147" t="s">
        <v>195</v>
      </c>
      <c r="L439" s="35"/>
      <c r="M439" s="152" t="s">
        <v>3</v>
      </c>
      <c r="N439" s="153" t="s">
        <v>47</v>
      </c>
      <c r="O439" s="55"/>
      <c r="P439" s="154">
        <f>O439*H439</f>
        <v>0</v>
      </c>
      <c r="Q439" s="154">
        <v>0</v>
      </c>
      <c r="R439" s="154">
        <f>Q439*H439</f>
        <v>0</v>
      </c>
      <c r="S439" s="154">
        <v>0</v>
      </c>
      <c r="T439" s="155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56" t="s">
        <v>196</v>
      </c>
      <c r="AT439" s="156" t="s">
        <v>191</v>
      </c>
      <c r="AU439" s="156" t="s">
        <v>85</v>
      </c>
      <c r="AY439" s="19" t="s">
        <v>189</v>
      </c>
      <c r="BE439" s="157">
        <f>IF(N439="základní",J439,0)</f>
        <v>0</v>
      </c>
      <c r="BF439" s="157">
        <f>IF(N439="snížená",J439,0)</f>
        <v>0</v>
      </c>
      <c r="BG439" s="157">
        <f>IF(N439="zákl. přenesená",J439,0)</f>
        <v>0</v>
      </c>
      <c r="BH439" s="157">
        <f>IF(N439="sníž. přenesená",J439,0)</f>
        <v>0</v>
      </c>
      <c r="BI439" s="157">
        <f>IF(N439="nulová",J439,0)</f>
        <v>0</v>
      </c>
      <c r="BJ439" s="19" t="s">
        <v>83</v>
      </c>
      <c r="BK439" s="157">
        <f>ROUND(I439*H439,2)</f>
        <v>0</v>
      </c>
      <c r="BL439" s="19" t="s">
        <v>196</v>
      </c>
      <c r="BM439" s="156" t="s">
        <v>604</v>
      </c>
    </row>
    <row r="440" spans="1:65" s="2" customFormat="1" ht="11.25">
      <c r="A440" s="34"/>
      <c r="B440" s="35"/>
      <c r="C440" s="34"/>
      <c r="D440" s="158" t="s">
        <v>198</v>
      </c>
      <c r="E440" s="34"/>
      <c r="F440" s="159" t="s">
        <v>605</v>
      </c>
      <c r="G440" s="34"/>
      <c r="H440" s="34"/>
      <c r="I440" s="160"/>
      <c r="J440" s="34"/>
      <c r="K440" s="34"/>
      <c r="L440" s="35"/>
      <c r="M440" s="161"/>
      <c r="N440" s="162"/>
      <c r="O440" s="55"/>
      <c r="P440" s="55"/>
      <c r="Q440" s="55"/>
      <c r="R440" s="55"/>
      <c r="S440" s="55"/>
      <c r="T440" s="56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T440" s="19" t="s">
        <v>198</v>
      </c>
      <c r="AU440" s="19" t="s">
        <v>85</v>
      </c>
    </row>
    <row r="441" spans="1:65" s="13" customFormat="1" ht="11.25">
      <c r="B441" s="163"/>
      <c r="D441" s="164" t="s">
        <v>200</v>
      </c>
      <c r="E441" s="165" t="s">
        <v>3</v>
      </c>
      <c r="F441" s="166" t="s">
        <v>606</v>
      </c>
      <c r="H441" s="165" t="s">
        <v>3</v>
      </c>
      <c r="I441" s="167"/>
      <c r="L441" s="163"/>
      <c r="M441" s="168"/>
      <c r="N441" s="169"/>
      <c r="O441" s="169"/>
      <c r="P441" s="169"/>
      <c r="Q441" s="169"/>
      <c r="R441" s="169"/>
      <c r="S441" s="169"/>
      <c r="T441" s="170"/>
      <c r="AT441" s="165" t="s">
        <v>200</v>
      </c>
      <c r="AU441" s="165" t="s">
        <v>85</v>
      </c>
      <c r="AV441" s="13" t="s">
        <v>83</v>
      </c>
      <c r="AW441" s="13" t="s">
        <v>37</v>
      </c>
      <c r="AX441" s="13" t="s">
        <v>76</v>
      </c>
      <c r="AY441" s="165" t="s">
        <v>189</v>
      </c>
    </row>
    <row r="442" spans="1:65" s="14" customFormat="1" ht="11.25">
      <c r="B442" s="171"/>
      <c r="D442" s="164" t="s">
        <v>200</v>
      </c>
      <c r="E442" s="172" t="s">
        <v>3</v>
      </c>
      <c r="F442" s="173" t="s">
        <v>607</v>
      </c>
      <c r="H442" s="174">
        <v>2.87</v>
      </c>
      <c r="I442" s="175"/>
      <c r="L442" s="171"/>
      <c r="M442" s="176"/>
      <c r="N442" s="177"/>
      <c r="O442" s="177"/>
      <c r="P442" s="177"/>
      <c r="Q442" s="177"/>
      <c r="R442" s="177"/>
      <c r="S442" s="177"/>
      <c r="T442" s="178"/>
      <c r="AT442" s="172" t="s">
        <v>200</v>
      </c>
      <c r="AU442" s="172" t="s">
        <v>85</v>
      </c>
      <c r="AV442" s="14" t="s">
        <v>85</v>
      </c>
      <c r="AW442" s="14" t="s">
        <v>37</v>
      </c>
      <c r="AX442" s="14" t="s">
        <v>76</v>
      </c>
      <c r="AY442" s="172" t="s">
        <v>189</v>
      </c>
    </row>
    <row r="443" spans="1:65" s="15" customFormat="1" ht="11.25">
      <c r="B443" s="179"/>
      <c r="D443" s="164" t="s">
        <v>200</v>
      </c>
      <c r="E443" s="180" t="s">
        <v>3</v>
      </c>
      <c r="F443" s="181" t="s">
        <v>203</v>
      </c>
      <c r="H443" s="182">
        <v>2.87</v>
      </c>
      <c r="I443" s="183"/>
      <c r="L443" s="179"/>
      <c r="M443" s="184"/>
      <c r="N443" s="185"/>
      <c r="O443" s="185"/>
      <c r="P443" s="185"/>
      <c r="Q443" s="185"/>
      <c r="R443" s="185"/>
      <c r="S443" s="185"/>
      <c r="T443" s="186"/>
      <c r="AT443" s="180" t="s">
        <v>200</v>
      </c>
      <c r="AU443" s="180" t="s">
        <v>85</v>
      </c>
      <c r="AV443" s="15" t="s">
        <v>196</v>
      </c>
      <c r="AW443" s="15" t="s">
        <v>37</v>
      </c>
      <c r="AX443" s="15" t="s">
        <v>83</v>
      </c>
      <c r="AY443" s="180" t="s">
        <v>189</v>
      </c>
    </row>
    <row r="444" spans="1:65" s="2" customFormat="1" ht="24.2" customHeight="1">
      <c r="A444" s="34"/>
      <c r="B444" s="144"/>
      <c r="C444" s="145" t="s">
        <v>608</v>
      </c>
      <c r="D444" s="145" t="s">
        <v>191</v>
      </c>
      <c r="E444" s="146" t="s">
        <v>609</v>
      </c>
      <c r="F444" s="147" t="s">
        <v>610</v>
      </c>
      <c r="G444" s="148" t="s">
        <v>238</v>
      </c>
      <c r="H444" s="149">
        <v>17.22</v>
      </c>
      <c r="I444" s="150"/>
      <c r="J444" s="151">
        <f>ROUND(I444*H444,2)</f>
        <v>0</v>
      </c>
      <c r="K444" s="147" t="s">
        <v>195</v>
      </c>
      <c r="L444" s="35"/>
      <c r="M444" s="152" t="s">
        <v>3</v>
      </c>
      <c r="N444" s="153" t="s">
        <v>47</v>
      </c>
      <c r="O444" s="55"/>
      <c r="P444" s="154">
        <f>O444*H444</f>
        <v>0</v>
      </c>
      <c r="Q444" s="154">
        <v>0</v>
      </c>
      <c r="R444" s="154">
        <f>Q444*H444</f>
        <v>0</v>
      </c>
      <c r="S444" s="154">
        <v>0</v>
      </c>
      <c r="T444" s="155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56" t="s">
        <v>196</v>
      </c>
      <c r="AT444" s="156" t="s">
        <v>191</v>
      </c>
      <c r="AU444" s="156" t="s">
        <v>85</v>
      </c>
      <c r="AY444" s="19" t="s">
        <v>189</v>
      </c>
      <c r="BE444" s="157">
        <f>IF(N444="základní",J444,0)</f>
        <v>0</v>
      </c>
      <c r="BF444" s="157">
        <f>IF(N444="snížená",J444,0)</f>
        <v>0</v>
      </c>
      <c r="BG444" s="157">
        <f>IF(N444="zákl. přenesená",J444,0)</f>
        <v>0</v>
      </c>
      <c r="BH444" s="157">
        <f>IF(N444="sníž. přenesená",J444,0)</f>
        <v>0</v>
      </c>
      <c r="BI444" s="157">
        <f>IF(N444="nulová",J444,0)</f>
        <v>0</v>
      </c>
      <c r="BJ444" s="19" t="s">
        <v>83</v>
      </c>
      <c r="BK444" s="157">
        <f>ROUND(I444*H444,2)</f>
        <v>0</v>
      </c>
      <c r="BL444" s="19" t="s">
        <v>196</v>
      </c>
      <c r="BM444" s="156" t="s">
        <v>611</v>
      </c>
    </row>
    <row r="445" spans="1:65" s="2" customFormat="1" ht="11.25">
      <c r="A445" s="34"/>
      <c r="B445" s="35"/>
      <c r="C445" s="34"/>
      <c r="D445" s="158" t="s">
        <v>198</v>
      </c>
      <c r="E445" s="34"/>
      <c r="F445" s="159" t="s">
        <v>612</v>
      </c>
      <c r="G445" s="34"/>
      <c r="H445" s="34"/>
      <c r="I445" s="160"/>
      <c r="J445" s="34"/>
      <c r="K445" s="34"/>
      <c r="L445" s="35"/>
      <c r="M445" s="161"/>
      <c r="N445" s="162"/>
      <c r="O445" s="55"/>
      <c r="P445" s="55"/>
      <c r="Q445" s="55"/>
      <c r="R445" s="55"/>
      <c r="S445" s="55"/>
      <c r="T445" s="56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T445" s="19" t="s">
        <v>198</v>
      </c>
      <c r="AU445" s="19" t="s">
        <v>85</v>
      </c>
    </row>
    <row r="446" spans="1:65" s="13" customFormat="1" ht="11.25">
      <c r="B446" s="163"/>
      <c r="D446" s="164" t="s">
        <v>200</v>
      </c>
      <c r="E446" s="165" t="s">
        <v>3</v>
      </c>
      <c r="F446" s="166" t="s">
        <v>613</v>
      </c>
      <c r="H446" s="165" t="s">
        <v>3</v>
      </c>
      <c r="I446" s="167"/>
      <c r="L446" s="163"/>
      <c r="M446" s="168"/>
      <c r="N446" s="169"/>
      <c r="O446" s="169"/>
      <c r="P446" s="169"/>
      <c r="Q446" s="169"/>
      <c r="R446" s="169"/>
      <c r="S446" s="169"/>
      <c r="T446" s="170"/>
      <c r="AT446" s="165" t="s">
        <v>200</v>
      </c>
      <c r="AU446" s="165" t="s">
        <v>85</v>
      </c>
      <c r="AV446" s="13" t="s">
        <v>83</v>
      </c>
      <c r="AW446" s="13" t="s">
        <v>37</v>
      </c>
      <c r="AX446" s="13" t="s">
        <v>76</v>
      </c>
      <c r="AY446" s="165" t="s">
        <v>189</v>
      </c>
    </row>
    <row r="447" spans="1:65" s="14" customFormat="1" ht="11.25">
      <c r="B447" s="171"/>
      <c r="D447" s="164" t="s">
        <v>200</v>
      </c>
      <c r="E447" s="172" t="s">
        <v>3</v>
      </c>
      <c r="F447" s="173" t="s">
        <v>614</v>
      </c>
      <c r="H447" s="174">
        <v>17.22</v>
      </c>
      <c r="I447" s="175"/>
      <c r="L447" s="171"/>
      <c r="M447" s="176"/>
      <c r="N447" s="177"/>
      <c r="O447" s="177"/>
      <c r="P447" s="177"/>
      <c r="Q447" s="177"/>
      <c r="R447" s="177"/>
      <c r="S447" s="177"/>
      <c r="T447" s="178"/>
      <c r="AT447" s="172" t="s">
        <v>200</v>
      </c>
      <c r="AU447" s="172" t="s">
        <v>85</v>
      </c>
      <c r="AV447" s="14" t="s">
        <v>85</v>
      </c>
      <c r="AW447" s="14" t="s">
        <v>37</v>
      </c>
      <c r="AX447" s="14" t="s">
        <v>76</v>
      </c>
      <c r="AY447" s="172" t="s">
        <v>189</v>
      </c>
    </row>
    <row r="448" spans="1:65" s="15" customFormat="1" ht="11.25">
      <c r="B448" s="179"/>
      <c r="D448" s="164" t="s">
        <v>200</v>
      </c>
      <c r="E448" s="180" t="s">
        <v>3</v>
      </c>
      <c r="F448" s="181" t="s">
        <v>203</v>
      </c>
      <c r="H448" s="182">
        <v>17.22</v>
      </c>
      <c r="I448" s="183"/>
      <c r="L448" s="179"/>
      <c r="M448" s="184"/>
      <c r="N448" s="185"/>
      <c r="O448" s="185"/>
      <c r="P448" s="185"/>
      <c r="Q448" s="185"/>
      <c r="R448" s="185"/>
      <c r="S448" s="185"/>
      <c r="T448" s="186"/>
      <c r="AT448" s="180" t="s">
        <v>200</v>
      </c>
      <c r="AU448" s="180" t="s">
        <v>85</v>
      </c>
      <c r="AV448" s="15" t="s">
        <v>196</v>
      </c>
      <c r="AW448" s="15" t="s">
        <v>37</v>
      </c>
      <c r="AX448" s="15" t="s">
        <v>83</v>
      </c>
      <c r="AY448" s="180" t="s">
        <v>189</v>
      </c>
    </row>
    <row r="449" spans="1:65" s="2" customFormat="1" ht="24.2" customHeight="1">
      <c r="A449" s="34"/>
      <c r="B449" s="144"/>
      <c r="C449" s="145" t="s">
        <v>615</v>
      </c>
      <c r="D449" s="145" t="s">
        <v>191</v>
      </c>
      <c r="E449" s="146" t="s">
        <v>616</v>
      </c>
      <c r="F449" s="147" t="s">
        <v>617</v>
      </c>
      <c r="G449" s="148" t="s">
        <v>238</v>
      </c>
      <c r="H449" s="149">
        <v>2.87</v>
      </c>
      <c r="I449" s="150"/>
      <c r="J449" s="151">
        <f>ROUND(I449*H449,2)</f>
        <v>0</v>
      </c>
      <c r="K449" s="147" t="s">
        <v>195</v>
      </c>
      <c r="L449" s="35"/>
      <c r="M449" s="152" t="s">
        <v>3</v>
      </c>
      <c r="N449" s="153" t="s">
        <v>47</v>
      </c>
      <c r="O449" s="55"/>
      <c r="P449" s="154">
        <f>O449*H449</f>
        <v>0</v>
      </c>
      <c r="Q449" s="154">
        <v>0</v>
      </c>
      <c r="R449" s="154">
        <f>Q449*H449</f>
        <v>0</v>
      </c>
      <c r="S449" s="154">
        <v>0</v>
      </c>
      <c r="T449" s="155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56" t="s">
        <v>196</v>
      </c>
      <c r="AT449" s="156" t="s">
        <v>191</v>
      </c>
      <c r="AU449" s="156" t="s">
        <v>85</v>
      </c>
      <c r="AY449" s="19" t="s">
        <v>189</v>
      </c>
      <c r="BE449" s="157">
        <f>IF(N449="základní",J449,0)</f>
        <v>0</v>
      </c>
      <c r="BF449" s="157">
        <f>IF(N449="snížená",J449,0)</f>
        <v>0</v>
      </c>
      <c r="BG449" s="157">
        <f>IF(N449="zákl. přenesená",J449,0)</f>
        <v>0</v>
      </c>
      <c r="BH449" s="157">
        <f>IF(N449="sníž. přenesená",J449,0)</f>
        <v>0</v>
      </c>
      <c r="BI449" s="157">
        <f>IF(N449="nulová",J449,0)</f>
        <v>0</v>
      </c>
      <c r="BJ449" s="19" t="s">
        <v>83</v>
      </c>
      <c r="BK449" s="157">
        <f>ROUND(I449*H449,2)</f>
        <v>0</v>
      </c>
      <c r="BL449" s="19" t="s">
        <v>196</v>
      </c>
      <c r="BM449" s="156" t="s">
        <v>618</v>
      </c>
    </row>
    <row r="450" spans="1:65" s="2" customFormat="1" ht="11.25">
      <c r="A450" s="34"/>
      <c r="B450" s="35"/>
      <c r="C450" s="34"/>
      <c r="D450" s="158" t="s">
        <v>198</v>
      </c>
      <c r="E450" s="34"/>
      <c r="F450" s="159" t="s">
        <v>619</v>
      </c>
      <c r="G450" s="34"/>
      <c r="H450" s="34"/>
      <c r="I450" s="160"/>
      <c r="J450" s="34"/>
      <c r="K450" s="34"/>
      <c r="L450" s="35"/>
      <c r="M450" s="161"/>
      <c r="N450" s="162"/>
      <c r="O450" s="55"/>
      <c r="P450" s="55"/>
      <c r="Q450" s="55"/>
      <c r="R450" s="55"/>
      <c r="S450" s="55"/>
      <c r="T450" s="56"/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T450" s="19" t="s">
        <v>198</v>
      </c>
      <c r="AU450" s="19" t="s">
        <v>85</v>
      </c>
    </row>
    <row r="451" spans="1:65" s="13" customFormat="1" ht="11.25">
      <c r="B451" s="163"/>
      <c r="D451" s="164" t="s">
        <v>200</v>
      </c>
      <c r="E451" s="165" t="s">
        <v>3</v>
      </c>
      <c r="F451" s="166" t="s">
        <v>620</v>
      </c>
      <c r="H451" s="165" t="s">
        <v>3</v>
      </c>
      <c r="I451" s="167"/>
      <c r="L451" s="163"/>
      <c r="M451" s="168"/>
      <c r="N451" s="169"/>
      <c r="O451" s="169"/>
      <c r="P451" s="169"/>
      <c r="Q451" s="169"/>
      <c r="R451" s="169"/>
      <c r="S451" s="169"/>
      <c r="T451" s="170"/>
      <c r="AT451" s="165" t="s">
        <v>200</v>
      </c>
      <c r="AU451" s="165" t="s">
        <v>85</v>
      </c>
      <c r="AV451" s="13" t="s">
        <v>83</v>
      </c>
      <c r="AW451" s="13" t="s">
        <v>37</v>
      </c>
      <c r="AX451" s="13" t="s">
        <v>76</v>
      </c>
      <c r="AY451" s="165" t="s">
        <v>189</v>
      </c>
    </row>
    <row r="452" spans="1:65" s="14" customFormat="1" ht="11.25">
      <c r="B452" s="171"/>
      <c r="D452" s="164" t="s">
        <v>200</v>
      </c>
      <c r="E452" s="172" t="s">
        <v>3</v>
      </c>
      <c r="F452" s="173" t="s">
        <v>621</v>
      </c>
      <c r="H452" s="174">
        <v>2.87</v>
      </c>
      <c r="I452" s="175"/>
      <c r="L452" s="171"/>
      <c r="M452" s="176"/>
      <c r="N452" s="177"/>
      <c r="O452" s="177"/>
      <c r="P452" s="177"/>
      <c r="Q452" s="177"/>
      <c r="R452" s="177"/>
      <c r="S452" s="177"/>
      <c r="T452" s="178"/>
      <c r="AT452" s="172" t="s">
        <v>200</v>
      </c>
      <c r="AU452" s="172" t="s">
        <v>85</v>
      </c>
      <c r="AV452" s="14" t="s">
        <v>85</v>
      </c>
      <c r="AW452" s="14" t="s">
        <v>37</v>
      </c>
      <c r="AX452" s="14" t="s">
        <v>76</v>
      </c>
      <c r="AY452" s="172" t="s">
        <v>189</v>
      </c>
    </row>
    <row r="453" spans="1:65" s="15" customFormat="1" ht="11.25">
      <c r="B453" s="179"/>
      <c r="D453" s="164" t="s">
        <v>200</v>
      </c>
      <c r="E453" s="180" t="s">
        <v>3</v>
      </c>
      <c r="F453" s="181" t="s">
        <v>203</v>
      </c>
      <c r="H453" s="182">
        <v>2.87</v>
      </c>
      <c r="I453" s="183"/>
      <c r="L453" s="179"/>
      <c r="M453" s="184"/>
      <c r="N453" s="185"/>
      <c r="O453" s="185"/>
      <c r="P453" s="185"/>
      <c r="Q453" s="185"/>
      <c r="R453" s="185"/>
      <c r="S453" s="185"/>
      <c r="T453" s="186"/>
      <c r="AT453" s="180" t="s">
        <v>200</v>
      </c>
      <c r="AU453" s="180" t="s">
        <v>85</v>
      </c>
      <c r="AV453" s="15" t="s">
        <v>196</v>
      </c>
      <c r="AW453" s="15" t="s">
        <v>37</v>
      </c>
      <c r="AX453" s="15" t="s">
        <v>83</v>
      </c>
      <c r="AY453" s="180" t="s">
        <v>189</v>
      </c>
    </row>
    <row r="454" spans="1:65" s="12" customFormat="1" ht="22.9" customHeight="1">
      <c r="B454" s="131"/>
      <c r="D454" s="132" t="s">
        <v>75</v>
      </c>
      <c r="E454" s="142" t="s">
        <v>622</v>
      </c>
      <c r="F454" s="142" t="s">
        <v>623</v>
      </c>
      <c r="I454" s="134"/>
      <c r="J454" s="143">
        <f>BK454</f>
        <v>0</v>
      </c>
      <c r="L454" s="131"/>
      <c r="M454" s="136"/>
      <c r="N454" s="137"/>
      <c r="O454" s="137"/>
      <c r="P454" s="138">
        <f>SUM(P455:P456)</f>
        <v>0</v>
      </c>
      <c r="Q454" s="137"/>
      <c r="R454" s="138">
        <f>SUM(R455:R456)</f>
        <v>0</v>
      </c>
      <c r="S454" s="137"/>
      <c r="T454" s="139">
        <f>SUM(T455:T456)</f>
        <v>0</v>
      </c>
      <c r="AR454" s="132" t="s">
        <v>83</v>
      </c>
      <c r="AT454" s="140" t="s">
        <v>75</v>
      </c>
      <c r="AU454" s="140" t="s">
        <v>83</v>
      </c>
      <c r="AY454" s="132" t="s">
        <v>189</v>
      </c>
      <c r="BK454" s="141">
        <f>SUM(BK455:BK456)</f>
        <v>0</v>
      </c>
    </row>
    <row r="455" spans="1:65" s="2" customFormat="1" ht="24.2" customHeight="1">
      <c r="A455" s="34"/>
      <c r="B455" s="144"/>
      <c r="C455" s="145" t="s">
        <v>624</v>
      </c>
      <c r="D455" s="145" t="s">
        <v>191</v>
      </c>
      <c r="E455" s="146" t="s">
        <v>625</v>
      </c>
      <c r="F455" s="147" t="s">
        <v>626</v>
      </c>
      <c r="G455" s="148" t="s">
        <v>238</v>
      </c>
      <c r="H455" s="149">
        <v>2457.2159999999999</v>
      </c>
      <c r="I455" s="150"/>
      <c r="J455" s="151">
        <f>ROUND(I455*H455,2)</f>
        <v>0</v>
      </c>
      <c r="K455" s="147" t="s">
        <v>195</v>
      </c>
      <c r="L455" s="35"/>
      <c r="M455" s="152" t="s">
        <v>3</v>
      </c>
      <c r="N455" s="153" t="s">
        <v>47</v>
      </c>
      <c r="O455" s="55"/>
      <c r="P455" s="154">
        <f>O455*H455</f>
        <v>0</v>
      </c>
      <c r="Q455" s="154">
        <v>0</v>
      </c>
      <c r="R455" s="154">
        <f>Q455*H455</f>
        <v>0</v>
      </c>
      <c r="S455" s="154">
        <v>0</v>
      </c>
      <c r="T455" s="155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56" t="s">
        <v>196</v>
      </c>
      <c r="AT455" s="156" t="s">
        <v>191</v>
      </c>
      <c r="AU455" s="156" t="s">
        <v>85</v>
      </c>
      <c r="AY455" s="19" t="s">
        <v>189</v>
      </c>
      <c r="BE455" s="157">
        <f>IF(N455="základní",J455,0)</f>
        <v>0</v>
      </c>
      <c r="BF455" s="157">
        <f>IF(N455="snížená",J455,0)</f>
        <v>0</v>
      </c>
      <c r="BG455" s="157">
        <f>IF(N455="zákl. přenesená",J455,0)</f>
        <v>0</v>
      </c>
      <c r="BH455" s="157">
        <f>IF(N455="sníž. přenesená",J455,0)</f>
        <v>0</v>
      </c>
      <c r="BI455" s="157">
        <f>IF(N455="nulová",J455,0)</f>
        <v>0</v>
      </c>
      <c r="BJ455" s="19" t="s">
        <v>83</v>
      </c>
      <c r="BK455" s="157">
        <f>ROUND(I455*H455,2)</f>
        <v>0</v>
      </c>
      <c r="BL455" s="19" t="s">
        <v>196</v>
      </c>
      <c r="BM455" s="156" t="s">
        <v>627</v>
      </c>
    </row>
    <row r="456" spans="1:65" s="2" customFormat="1" ht="11.25">
      <c r="A456" s="34"/>
      <c r="B456" s="35"/>
      <c r="C456" s="34"/>
      <c r="D456" s="158" t="s">
        <v>198</v>
      </c>
      <c r="E456" s="34"/>
      <c r="F456" s="159" t="s">
        <v>628</v>
      </c>
      <c r="G456" s="34"/>
      <c r="H456" s="34"/>
      <c r="I456" s="160"/>
      <c r="J456" s="34"/>
      <c r="K456" s="34"/>
      <c r="L456" s="35"/>
      <c r="M456" s="198"/>
      <c r="N456" s="199"/>
      <c r="O456" s="200"/>
      <c r="P456" s="200"/>
      <c r="Q456" s="200"/>
      <c r="R456" s="200"/>
      <c r="S456" s="200"/>
      <c r="T456" s="201"/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T456" s="19" t="s">
        <v>198</v>
      </c>
      <c r="AU456" s="19" t="s">
        <v>85</v>
      </c>
    </row>
    <row r="457" spans="1:65" s="2" customFormat="1" ht="6.95" customHeight="1">
      <c r="A457" s="34"/>
      <c r="B457" s="44"/>
      <c r="C457" s="45"/>
      <c r="D457" s="45"/>
      <c r="E457" s="45"/>
      <c r="F457" s="45"/>
      <c r="G457" s="45"/>
      <c r="H457" s="45"/>
      <c r="I457" s="45"/>
      <c r="J457" s="45"/>
      <c r="K457" s="45"/>
      <c r="L457" s="35"/>
      <c r="M457" s="34"/>
      <c r="O457" s="34"/>
      <c r="P457" s="34"/>
      <c r="Q457" s="34"/>
      <c r="R457" s="34"/>
      <c r="S457" s="34"/>
      <c r="T457" s="34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</row>
  </sheetData>
  <autoFilter ref="C101:K456"/>
  <mergeCells count="15">
    <mergeCell ref="E88:H88"/>
    <mergeCell ref="E92:H92"/>
    <mergeCell ref="E90:H90"/>
    <mergeCell ref="E94:H94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hyperlinks>
    <hyperlink ref="F106" r:id="rId1"/>
    <hyperlink ref="F111" r:id="rId2"/>
    <hyperlink ref="F117" r:id="rId3"/>
    <hyperlink ref="F124" r:id="rId4"/>
    <hyperlink ref="F130" r:id="rId5"/>
    <hyperlink ref="F149" r:id="rId6"/>
    <hyperlink ref="F159" r:id="rId7"/>
    <hyperlink ref="F165" r:id="rId8"/>
    <hyperlink ref="F175" r:id="rId9"/>
    <hyperlink ref="F189" r:id="rId10"/>
    <hyperlink ref="F196" r:id="rId11"/>
    <hyperlink ref="F202" r:id="rId12"/>
    <hyperlink ref="F208" r:id="rId13"/>
    <hyperlink ref="F214" r:id="rId14"/>
    <hyperlink ref="F220" r:id="rId15"/>
    <hyperlink ref="F226" r:id="rId16"/>
    <hyperlink ref="F232" r:id="rId17"/>
    <hyperlink ref="F238" r:id="rId18"/>
    <hyperlink ref="F244" r:id="rId19"/>
    <hyperlink ref="F250" r:id="rId20"/>
    <hyperlink ref="F257" r:id="rId21"/>
    <hyperlink ref="F264" r:id="rId22"/>
    <hyperlink ref="F270" r:id="rId23"/>
    <hyperlink ref="F281" r:id="rId24"/>
    <hyperlink ref="F290" r:id="rId25"/>
    <hyperlink ref="F295" r:id="rId26"/>
    <hyperlink ref="F300" r:id="rId27"/>
    <hyperlink ref="F310" r:id="rId28"/>
    <hyperlink ref="F316" r:id="rId29"/>
    <hyperlink ref="F327" r:id="rId30"/>
    <hyperlink ref="F332" r:id="rId31"/>
    <hyperlink ref="F354" r:id="rId32"/>
    <hyperlink ref="F369" r:id="rId33"/>
    <hyperlink ref="F385" r:id="rId34"/>
    <hyperlink ref="F399" r:id="rId35"/>
    <hyperlink ref="F407" r:id="rId36"/>
    <hyperlink ref="F415" r:id="rId37"/>
    <hyperlink ref="F422" r:id="rId38"/>
    <hyperlink ref="F429" r:id="rId39"/>
    <hyperlink ref="F440" r:id="rId40"/>
    <hyperlink ref="F445" r:id="rId41"/>
    <hyperlink ref="F450" r:id="rId42"/>
    <hyperlink ref="F456" r:id="rId43"/>
  </hyperlinks>
  <pageMargins left="0.39374999999999999" right="0.39374999999999999" top="0.39374999999999999" bottom="0.39374999999999999" header="0" footer="0"/>
  <pageSetup paperSize="9" scale="84" fitToHeight="100" orientation="landscape" blackAndWhite="1" r:id="rId44"/>
  <headerFooter>
    <oddFooter>&amp;CStrana &amp;P z &amp;N</oddFooter>
  </headerFooter>
  <drawing r:id="rId4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1" t="s">
        <v>6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9" t="s">
        <v>100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pans="1:46" s="1" customFormat="1" ht="24.95" customHeight="1">
      <c r="B4" s="22"/>
      <c r="D4" s="23" t="s">
        <v>152</v>
      </c>
      <c r="L4" s="22"/>
      <c r="M4" s="95" t="s">
        <v>11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342" t="str">
        <f>'Rekapitulace stavby'!K6</f>
        <v>Průmyslová zóna IV - Šumperk</v>
      </c>
      <c r="F7" s="343"/>
      <c r="G7" s="343"/>
      <c r="H7" s="343"/>
      <c r="L7" s="22"/>
    </row>
    <row r="8" spans="1:46" ht="12.75">
      <c r="B8" s="22"/>
      <c r="D8" s="29" t="s">
        <v>153</v>
      </c>
      <c r="L8" s="22"/>
    </row>
    <row r="9" spans="1:46" s="1" customFormat="1" ht="16.5" customHeight="1">
      <c r="B9" s="22"/>
      <c r="E9" s="342" t="s">
        <v>154</v>
      </c>
      <c r="F9" s="326"/>
      <c r="G9" s="326"/>
      <c r="H9" s="326"/>
      <c r="L9" s="22"/>
    </row>
    <row r="10" spans="1:46" s="1" customFormat="1" ht="12" customHeight="1">
      <c r="B10" s="22"/>
      <c r="D10" s="29" t="s">
        <v>155</v>
      </c>
      <c r="L10" s="22"/>
    </row>
    <row r="11" spans="1:46" s="2" customFormat="1" ht="16.5" customHeight="1">
      <c r="A11" s="34"/>
      <c r="B11" s="35"/>
      <c r="C11" s="34"/>
      <c r="D11" s="34"/>
      <c r="E11" s="344" t="s">
        <v>629</v>
      </c>
      <c r="F11" s="345"/>
      <c r="G11" s="345"/>
      <c r="H11" s="345"/>
      <c r="I11" s="34"/>
      <c r="J11" s="34"/>
      <c r="K11" s="34"/>
      <c r="L11" s="9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9" t="s">
        <v>157</v>
      </c>
      <c r="E12" s="34"/>
      <c r="F12" s="34"/>
      <c r="G12" s="34"/>
      <c r="H12" s="34"/>
      <c r="I12" s="34"/>
      <c r="J12" s="34"/>
      <c r="K12" s="34"/>
      <c r="L12" s="9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5"/>
      <c r="C13" s="34"/>
      <c r="D13" s="34"/>
      <c r="E13" s="299" t="s">
        <v>630</v>
      </c>
      <c r="F13" s="345"/>
      <c r="G13" s="345"/>
      <c r="H13" s="345"/>
      <c r="I13" s="34"/>
      <c r="J13" s="34"/>
      <c r="K13" s="34"/>
      <c r="L13" s="9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9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5"/>
      <c r="C15" s="34"/>
      <c r="D15" s="29" t="s">
        <v>19</v>
      </c>
      <c r="E15" s="34"/>
      <c r="F15" s="27" t="s">
        <v>3</v>
      </c>
      <c r="G15" s="34"/>
      <c r="H15" s="34"/>
      <c r="I15" s="29" t="s">
        <v>20</v>
      </c>
      <c r="J15" s="27" t="s">
        <v>3</v>
      </c>
      <c r="K15" s="34"/>
      <c r="L15" s="9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5"/>
      <c r="C16" s="34"/>
      <c r="D16" s="29" t="s">
        <v>21</v>
      </c>
      <c r="E16" s="34"/>
      <c r="F16" s="27" t="s">
        <v>22</v>
      </c>
      <c r="G16" s="34"/>
      <c r="H16" s="34"/>
      <c r="I16" s="29" t="s">
        <v>23</v>
      </c>
      <c r="J16" s="52" t="str">
        <f>'Rekapitulace stavby'!AN8</f>
        <v>26. 11. 2021</v>
      </c>
      <c r="K16" s="34"/>
      <c r="L16" s="9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9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5"/>
      <c r="C18" s="34"/>
      <c r="D18" s="29" t="s">
        <v>25</v>
      </c>
      <c r="E18" s="34"/>
      <c r="F18" s="34"/>
      <c r="G18" s="34"/>
      <c r="H18" s="34"/>
      <c r="I18" s="29" t="s">
        <v>26</v>
      </c>
      <c r="J18" s="27" t="s">
        <v>27</v>
      </c>
      <c r="K18" s="34"/>
      <c r="L18" s="9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5"/>
      <c r="C19" s="34"/>
      <c r="D19" s="34"/>
      <c r="E19" s="27" t="s">
        <v>28</v>
      </c>
      <c r="F19" s="34"/>
      <c r="G19" s="34"/>
      <c r="H19" s="34"/>
      <c r="I19" s="29" t="s">
        <v>29</v>
      </c>
      <c r="J19" s="27" t="s">
        <v>30</v>
      </c>
      <c r="K19" s="34"/>
      <c r="L19" s="9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9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5"/>
      <c r="C21" s="34"/>
      <c r="D21" s="29" t="s">
        <v>31</v>
      </c>
      <c r="E21" s="34"/>
      <c r="F21" s="34"/>
      <c r="G21" s="34"/>
      <c r="H21" s="34"/>
      <c r="I21" s="29" t="s">
        <v>26</v>
      </c>
      <c r="J21" s="30" t="str">
        <f>'Rekapitulace stavby'!AN13</f>
        <v>Vyplň údaj</v>
      </c>
      <c r="K21" s="34"/>
      <c r="L21" s="9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5"/>
      <c r="C22" s="34"/>
      <c r="D22" s="34"/>
      <c r="E22" s="346" t="str">
        <f>'Rekapitulace stavby'!E14</f>
        <v>Vyplň údaj</v>
      </c>
      <c r="F22" s="325"/>
      <c r="G22" s="325"/>
      <c r="H22" s="325"/>
      <c r="I22" s="29" t="s">
        <v>29</v>
      </c>
      <c r="J22" s="30" t="str">
        <f>'Rekapitulace stavby'!AN14</f>
        <v>Vyplň údaj</v>
      </c>
      <c r="K22" s="34"/>
      <c r="L22" s="9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9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5"/>
      <c r="C24" s="34"/>
      <c r="D24" s="29" t="s">
        <v>33</v>
      </c>
      <c r="E24" s="34"/>
      <c r="F24" s="34"/>
      <c r="G24" s="34"/>
      <c r="H24" s="34"/>
      <c r="I24" s="29" t="s">
        <v>26</v>
      </c>
      <c r="J24" s="27" t="s">
        <v>34</v>
      </c>
      <c r="K24" s="34"/>
      <c r="L24" s="9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5"/>
      <c r="C25" s="34"/>
      <c r="D25" s="34"/>
      <c r="E25" s="27" t="s">
        <v>35</v>
      </c>
      <c r="F25" s="34"/>
      <c r="G25" s="34"/>
      <c r="H25" s="34"/>
      <c r="I25" s="29" t="s">
        <v>29</v>
      </c>
      <c r="J25" s="27" t="s">
        <v>36</v>
      </c>
      <c r="K25" s="34"/>
      <c r="L25" s="9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9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5"/>
      <c r="C27" s="34"/>
      <c r="D27" s="29" t="s">
        <v>38</v>
      </c>
      <c r="E27" s="34"/>
      <c r="F27" s="34"/>
      <c r="G27" s="34"/>
      <c r="H27" s="34"/>
      <c r="I27" s="29" t="s">
        <v>26</v>
      </c>
      <c r="J27" s="27" t="s">
        <v>3</v>
      </c>
      <c r="K27" s="34"/>
      <c r="L27" s="9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5"/>
      <c r="C28" s="34"/>
      <c r="D28" s="34"/>
      <c r="E28" s="27" t="s">
        <v>39</v>
      </c>
      <c r="F28" s="34"/>
      <c r="G28" s="34"/>
      <c r="H28" s="34"/>
      <c r="I28" s="29" t="s">
        <v>29</v>
      </c>
      <c r="J28" s="27" t="s">
        <v>3</v>
      </c>
      <c r="K28" s="34"/>
      <c r="L28" s="9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9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5"/>
      <c r="C30" s="34"/>
      <c r="D30" s="29" t="s">
        <v>40</v>
      </c>
      <c r="E30" s="34"/>
      <c r="F30" s="34"/>
      <c r="G30" s="34"/>
      <c r="H30" s="34"/>
      <c r="I30" s="34"/>
      <c r="J30" s="34"/>
      <c r="K30" s="34"/>
      <c r="L30" s="9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98"/>
      <c r="B31" s="99"/>
      <c r="C31" s="98"/>
      <c r="D31" s="98"/>
      <c r="E31" s="330" t="s">
        <v>3</v>
      </c>
      <c r="F31" s="330"/>
      <c r="G31" s="330"/>
      <c r="H31" s="330"/>
      <c r="I31" s="98"/>
      <c r="J31" s="98"/>
      <c r="K31" s="98"/>
      <c r="L31" s="100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" customFormat="1" ht="6.95" customHeight="1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9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5"/>
      <c r="C34" s="34"/>
      <c r="D34" s="101" t="s">
        <v>42</v>
      </c>
      <c r="E34" s="34"/>
      <c r="F34" s="34"/>
      <c r="G34" s="34"/>
      <c r="H34" s="34"/>
      <c r="I34" s="34"/>
      <c r="J34" s="68">
        <f>ROUND(J97, 2)</f>
        <v>0</v>
      </c>
      <c r="K34" s="34"/>
      <c r="L34" s="9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5"/>
      <c r="C35" s="34"/>
      <c r="D35" s="63"/>
      <c r="E35" s="63"/>
      <c r="F35" s="63"/>
      <c r="G35" s="63"/>
      <c r="H35" s="63"/>
      <c r="I35" s="63"/>
      <c r="J35" s="63"/>
      <c r="K35" s="63"/>
      <c r="L35" s="9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34"/>
      <c r="F36" s="38" t="s">
        <v>44</v>
      </c>
      <c r="G36" s="34"/>
      <c r="H36" s="34"/>
      <c r="I36" s="38" t="s">
        <v>43</v>
      </c>
      <c r="J36" s="38" t="s">
        <v>45</v>
      </c>
      <c r="K36" s="34"/>
      <c r="L36" s="9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5"/>
      <c r="C37" s="34"/>
      <c r="D37" s="96" t="s">
        <v>46</v>
      </c>
      <c r="E37" s="29" t="s">
        <v>47</v>
      </c>
      <c r="F37" s="102">
        <f>ROUND((SUM(BE97:BE291)),  2)</f>
        <v>0</v>
      </c>
      <c r="G37" s="34"/>
      <c r="H37" s="34"/>
      <c r="I37" s="103">
        <v>0.21</v>
      </c>
      <c r="J37" s="102">
        <f>ROUND(((SUM(BE97:BE291))*I37),  2)</f>
        <v>0</v>
      </c>
      <c r="K37" s="34"/>
      <c r="L37" s="9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5"/>
      <c r="C38" s="34"/>
      <c r="D38" s="34"/>
      <c r="E38" s="29" t="s">
        <v>48</v>
      </c>
      <c r="F38" s="102">
        <f>ROUND((SUM(BF97:BF291)),  2)</f>
        <v>0</v>
      </c>
      <c r="G38" s="34"/>
      <c r="H38" s="34"/>
      <c r="I38" s="103">
        <v>0.15</v>
      </c>
      <c r="J38" s="102">
        <f>ROUND(((SUM(BF97:BF291))*I38),  2)</f>
        <v>0</v>
      </c>
      <c r="K38" s="34"/>
      <c r="L38" s="9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9" t="s">
        <v>49</v>
      </c>
      <c r="F39" s="102">
        <f>ROUND((SUM(BG97:BG291)),  2)</f>
        <v>0</v>
      </c>
      <c r="G39" s="34"/>
      <c r="H39" s="34"/>
      <c r="I39" s="103">
        <v>0.21</v>
      </c>
      <c r="J39" s="102">
        <f>0</f>
        <v>0</v>
      </c>
      <c r="K39" s="34"/>
      <c r="L39" s="9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5"/>
      <c r="C40" s="34"/>
      <c r="D40" s="34"/>
      <c r="E40" s="29" t="s">
        <v>50</v>
      </c>
      <c r="F40" s="102">
        <f>ROUND((SUM(BH97:BH291)),  2)</f>
        <v>0</v>
      </c>
      <c r="G40" s="34"/>
      <c r="H40" s="34"/>
      <c r="I40" s="103">
        <v>0.15</v>
      </c>
      <c r="J40" s="102">
        <f>0</f>
        <v>0</v>
      </c>
      <c r="K40" s="34"/>
      <c r="L40" s="9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5"/>
      <c r="C41" s="34"/>
      <c r="D41" s="34"/>
      <c r="E41" s="29" t="s">
        <v>51</v>
      </c>
      <c r="F41" s="102">
        <f>ROUND((SUM(BI97:BI291)),  2)</f>
        <v>0</v>
      </c>
      <c r="G41" s="34"/>
      <c r="H41" s="34"/>
      <c r="I41" s="103">
        <v>0</v>
      </c>
      <c r="J41" s="102">
        <f>0</f>
        <v>0</v>
      </c>
      <c r="K41" s="34"/>
      <c r="L41" s="9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9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5"/>
      <c r="C43" s="104"/>
      <c r="D43" s="105" t="s">
        <v>52</v>
      </c>
      <c r="E43" s="57"/>
      <c r="F43" s="57"/>
      <c r="G43" s="106" t="s">
        <v>53</v>
      </c>
      <c r="H43" s="107" t="s">
        <v>54</v>
      </c>
      <c r="I43" s="57"/>
      <c r="J43" s="108">
        <f>SUM(J34:J41)</f>
        <v>0</v>
      </c>
      <c r="K43" s="109"/>
      <c r="L43" s="97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97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8" spans="1:31" s="2" customFormat="1" ht="6.95" customHeight="1">
      <c r="A48" s="34"/>
      <c r="B48" s="46"/>
      <c r="C48" s="47"/>
      <c r="D48" s="47"/>
      <c r="E48" s="47"/>
      <c r="F48" s="47"/>
      <c r="G48" s="47"/>
      <c r="H48" s="47"/>
      <c r="I48" s="47"/>
      <c r="J48" s="47"/>
      <c r="K48" s="47"/>
      <c r="L48" s="9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31" s="2" customFormat="1" ht="24.95" customHeight="1">
      <c r="A49" s="34"/>
      <c r="B49" s="35"/>
      <c r="C49" s="23" t="s">
        <v>159</v>
      </c>
      <c r="D49" s="34"/>
      <c r="E49" s="34"/>
      <c r="F49" s="34"/>
      <c r="G49" s="34"/>
      <c r="H49" s="34"/>
      <c r="I49" s="34"/>
      <c r="J49" s="34"/>
      <c r="K49" s="34"/>
      <c r="L49" s="9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31" s="2" customFormat="1" ht="6.95" customHeight="1">
      <c r="A50" s="34"/>
      <c r="B50" s="35"/>
      <c r="C50" s="34"/>
      <c r="D50" s="34"/>
      <c r="E50" s="34"/>
      <c r="F50" s="34"/>
      <c r="G50" s="34"/>
      <c r="H50" s="34"/>
      <c r="I50" s="34"/>
      <c r="J50" s="34"/>
      <c r="K50" s="34"/>
      <c r="L50" s="9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31" s="2" customFormat="1" ht="12" customHeight="1">
      <c r="A51" s="34"/>
      <c r="B51" s="35"/>
      <c r="C51" s="29" t="s">
        <v>17</v>
      </c>
      <c r="D51" s="34"/>
      <c r="E51" s="34"/>
      <c r="F51" s="34"/>
      <c r="G51" s="34"/>
      <c r="H51" s="34"/>
      <c r="I51" s="34"/>
      <c r="J51" s="34"/>
      <c r="K51" s="34"/>
      <c r="L51" s="97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31" s="2" customFormat="1" ht="16.5" customHeight="1">
      <c r="A52" s="34"/>
      <c r="B52" s="35"/>
      <c r="C52" s="34"/>
      <c r="D52" s="34"/>
      <c r="E52" s="342" t="str">
        <f>E7</f>
        <v>Průmyslová zóna IV - Šumperk</v>
      </c>
      <c r="F52" s="343"/>
      <c r="G52" s="343"/>
      <c r="H52" s="343"/>
      <c r="I52" s="34"/>
      <c r="J52" s="34"/>
      <c r="K52" s="34"/>
      <c r="L52" s="9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31" s="1" customFormat="1" ht="12" customHeight="1">
      <c r="B53" s="22"/>
      <c r="C53" s="29" t="s">
        <v>153</v>
      </c>
      <c r="L53" s="22"/>
    </row>
    <row r="54" spans="1:31" s="1" customFormat="1" ht="16.5" customHeight="1">
      <c r="B54" s="22"/>
      <c r="E54" s="342" t="s">
        <v>154</v>
      </c>
      <c r="F54" s="326"/>
      <c r="G54" s="326"/>
      <c r="H54" s="326"/>
      <c r="L54" s="22"/>
    </row>
    <row r="55" spans="1:31" s="1" customFormat="1" ht="12" customHeight="1">
      <c r="B55" s="22"/>
      <c r="C55" s="29" t="s">
        <v>155</v>
      </c>
      <c r="L55" s="22"/>
    </row>
    <row r="56" spans="1:31" s="2" customFormat="1" ht="16.5" customHeight="1">
      <c r="A56" s="34"/>
      <c r="B56" s="35"/>
      <c r="C56" s="34"/>
      <c r="D56" s="34"/>
      <c r="E56" s="344" t="s">
        <v>629</v>
      </c>
      <c r="F56" s="345"/>
      <c r="G56" s="345"/>
      <c r="H56" s="345"/>
      <c r="I56" s="34"/>
      <c r="J56" s="34"/>
      <c r="K56" s="34"/>
      <c r="L56" s="9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31" s="2" customFormat="1" ht="12" customHeight="1">
      <c r="A57" s="34"/>
      <c r="B57" s="35"/>
      <c r="C57" s="29" t="s">
        <v>157</v>
      </c>
      <c r="D57" s="34"/>
      <c r="E57" s="34"/>
      <c r="F57" s="34"/>
      <c r="G57" s="34"/>
      <c r="H57" s="34"/>
      <c r="I57" s="34"/>
      <c r="J57" s="34"/>
      <c r="K57" s="34"/>
      <c r="L57" s="9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31" s="2" customFormat="1" ht="16.5" customHeight="1">
      <c r="A58" s="34"/>
      <c r="B58" s="35"/>
      <c r="C58" s="34"/>
      <c r="D58" s="34"/>
      <c r="E58" s="299" t="str">
        <f>E13</f>
        <v>SO 111 - Chodník</v>
      </c>
      <c r="F58" s="345"/>
      <c r="G58" s="345"/>
      <c r="H58" s="345"/>
      <c r="I58" s="34"/>
      <c r="J58" s="34"/>
      <c r="K58" s="34"/>
      <c r="L58" s="9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31" s="2" customFormat="1" ht="6.95" customHeight="1">
      <c r="A59" s="34"/>
      <c r="B59" s="35"/>
      <c r="C59" s="34"/>
      <c r="D59" s="34"/>
      <c r="E59" s="34"/>
      <c r="F59" s="34"/>
      <c r="G59" s="34"/>
      <c r="H59" s="34"/>
      <c r="I59" s="34"/>
      <c r="J59" s="34"/>
      <c r="K59" s="34"/>
      <c r="L59" s="9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31" s="2" customFormat="1" ht="12" customHeight="1">
      <c r="A60" s="34"/>
      <c r="B60" s="35"/>
      <c r="C60" s="29" t="s">
        <v>21</v>
      </c>
      <c r="D60" s="34"/>
      <c r="E60" s="34"/>
      <c r="F60" s="27" t="str">
        <f>F16</f>
        <v>k.ú.Šumperk</v>
      </c>
      <c r="G60" s="34"/>
      <c r="H60" s="34"/>
      <c r="I60" s="29" t="s">
        <v>23</v>
      </c>
      <c r="J60" s="52" t="str">
        <f>IF(J16="","",J16)</f>
        <v>26. 11. 2021</v>
      </c>
      <c r="K60" s="34"/>
      <c r="L60" s="9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 s="2" customFormat="1" ht="6.95" customHeight="1">
      <c r="A61" s="34"/>
      <c r="B61" s="35"/>
      <c r="C61" s="34"/>
      <c r="D61" s="34"/>
      <c r="E61" s="34"/>
      <c r="F61" s="34"/>
      <c r="G61" s="34"/>
      <c r="H61" s="34"/>
      <c r="I61" s="34"/>
      <c r="J61" s="34"/>
      <c r="K61" s="34"/>
      <c r="L61" s="9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s="2" customFormat="1" ht="15.2" customHeight="1">
      <c r="A62" s="34"/>
      <c r="B62" s="35"/>
      <c r="C62" s="29" t="s">
        <v>25</v>
      </c>
      <c r="D62" s="34"/>
      <c r="E62" s="34"/>
      <c r="F62" s="27" t="str">
        <f>E19</f>
        <v>Město Šumperk</v>
      </c>
      <c r="G62" s="34"/>
      <c r="H62" s="34"/>
      <c r="I62" s="29" t="s">
        <v>33</v>
      </c>
      <c r="J62" s="32" t="str">
        <f>E25</f>
        <v>Cekr CZ s.r.o.</v>
      </c>
      <c r="K62" s="34"/>
      <c r="L62" s="9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31" s="2" customFormat="1" ht="25.7" customHeight="1">
      <c r="A63" s="34"/>
      <c r="B63" s="35"/>
      <c r="C63" s="29" t="s">
        <v>31</v>
      </c>
      <c r="D63" s="34"/>
      <c r="E63" s="34"/>
      <c r="F63" s="27" t="str">
        <f>IF(E22="","",E22)</f>
        <v>Vyplň údaj</v>
      </c>
      <c r="G63" s="34"/>
      <c r="H63" s="34"/>
      <c r="I63" s="29" t="s">
        <v>38</v>
      </c>
      <c r="J63" s="32" t="str">
        <f>E28</f>
        <v>Jan Zamykal, CS ÚRS 2021/II</v>
      </c>
      <c r="K63" s="34"/>
      <c r="L63" s="9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31" s="2" customFormat="1" ht="10.35" customHeight="1">
      <c r="A64" s="34"/>
      <c r="B64" s="35"/>
      <c r="C64" s="34"/>
      <c r="D64" s="34"/>
      <c r="E64" s="34"/>
      <c r="F64" s="34"/>
      <c r="G64" s="34"/>
      <c r="H64" s="34"/>
      <c r="I64" s="34"/>
      <c r="J64" s="34"/>
      <c r="K64" s="34"/>
      <c r="L64" s="97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47" s="2" customFormat="1" ht="29.25" customHeight="1">
      <c r="A65" s="34"/>
      <c r="B65" s="35"/>
      <c r="C65" s="110" t="s">
        <v>160</v>
      </c>
      <c r="D65" s="104"/>
      <c r="E65" s="104"/>
      <c r="F65" s="104"/>
      <c r="G65" s="104"/>
      <c r="H65" s="104"/>
      <c r="I65" s="104"/>
      <c r="J65" s="111" t="s">
        <v>161</v>
      </c>
      <c r="K65" s="104"/>
      <c r="L65" s="97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47" s="2" customFormat="1" ht="10.35" customHeight="1">
      <c r="A66" s="34"/>
      <c r="B66" s="35"/>
      <c r="C66" s="34"/>
      <c r="D66" s="34"/>
      <c r="E66" s="34"/>
      <c r="F66" s="34"/>
      <c r="G66" s="34"/>
      <c r="H66" s="34"/>
      <c r="I66" s="34"/>
      <c r="J66" s="34"/>
      <c r="K66" s="34"/>
      <c r="L66" s="97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47" s="2" customFormat="1" ht="22.9" customHeight="1">
      <c r="A67" s="34"/>
      <c r="B67" s="35"/>
      <c r="C67" s="112" t="s">
        <v>74</v>
      </c>
      <c r="D67" s="34"/>
      <c r="E67" s="34"/>
      <c r="F67" s="34"/>
      <c r="G67" s="34"/>
      <c r="H67" s="34"/>
      <c r="I67" s="34"/>
      <c r="J67" s="68">
        <f>J97</f>
        <v>0</v>
      </c>
      <c r="K67" s="34"/>
      <c r="L67" s="97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U67" s="19" t="s">
        <v>162</v>
      </c>
    </row>
    <row r="68" spans="1:47" s="9" customFormat="1" ht="24.95" customHeight="1">
      <c r="B68" s="113"/>
      <c r="D68" s="114" t="s">
        <v>163</v>
      </c>
      <c r="E68" s="115"/>
      <c r="F68" s="115"/>
      <c r="G68" s="115"/>
      <c r="H68" s="115"/>
      <c r="I68" s="115"/>
      <c r="J68" s="116">
        <f>J98</f>
        <v>0</v>
      </c>
      <c r="L68" s="113"/>
    </row>
    <row r="69" spans="1:47" s="10" customFormat="1" ht="19.899999999999999" customHeight="1">
      <c r="B69" s="117"/>
      <c r="D69" s="118" t="s">
        <v>164</v>
      </c>
      <c r="E69" s="119"/>
      <c r="F69" s="119"/>
      <c r="G69" s="119"/>
      <c r="H69" s="119"/>
      <c r="I69" s="119"/>
      <c r="J69" s="120">
        <f>J99</f>
        <v>0</v>
      </c>
      <c r="L69" s="117"/>
    </row>
    <row r="70" spans="1:47" s="10" customFormat="1" ht="19.899999999999999" customHeight="1">
      <c r="B70" s="117"/>
      <c r="D70" s="118" t="s">
        <v>631</v>
      </c>
      <c r="E70" s="119"/>
      <c r="F70" s="119"/>
      <c r="G70" s="119"/>
      <c r="H70" s="119"/>
      <c r="I70" s="119"/>
      <c r="J70" s="120">
        <f>J176</f>
        <v>0</v>
      </c>
      <c r="L70" s="117"/>
    </row>
    <row r="71" spans="1:47" s="10" customFormat="1" ht="19.899999999999999" customHeight="1">
      <c r="B71" s="117"/>
      <c r="D71" s="118" t="s">
        <v>171</v>
      </c>
      <c r="E71" s="119"/>
      <c r="F71" s="119"/>
      <c r="G71" s="119"/>
      <c r="H71" s="119"/>
      <c r="I71" s="119"/>
      <c r="J71" s="120">
        <f>J205</f>
        <v>0</v>
      </c>
      <c r="L71" s="117"/>
    </row>
    <row r="72" spans="1:47" s="10" customFormat="1" ht="19.899999999999999" customHeight="1">
      <c r="B72" s="117"/>
      <c r="D72" s="118" t="s">
        <v>172</v>
      </c>
      <c r="E72" s="119"/>
      <c r="F72" s="119"/>
      <c r="G72" s="119"/>
      <c r="H72" s="119"/>
      <c r="I72" s="119"/>
      <c r="J72" s="120">
        <f>J273</f>
        <v>0</v>
      </c>
      <c r="L72" s="117"/>
    </row>
    <row r="73" spans="1:47" s="10" customFormat="1" ht="19.899999999999999" customHeight="1">
      <c r="B73" s="117"/>
      <c r="D73" s="118" t="s">
        <v>173</v>
      </c>
      <c r="E73" s="119"/>
      <c r="F73" s="119"/>
      <c r="G73" s="119"/>
      <c r="H73" s="119"/>
      <c r="I73" s="119"/>
      <c r="J73" s="120">
        <f>J289</f>
        <v>0</v>
      </c>
      <c r="L73" s="117"/>
    </row>
    <row r="74" spans="1:47" s="2" customFormat="1" ht="21.75" customHeight="1">
      <c r="A74" s="34"/>
      <c r="B74" s="35"/>
      <c r="C74" s="34"/>
      <c r="D74" s="34"/>
      <c r="E74" s="34"/>
      <c r="F74" s="34"/>
      <c r="G74" s="34"/>
      <c r="H74" s="34"/>
      <c r="I74" s="34"/>
      <c r="J74" s="34"/>
      <c r="K74" s="34"/>
      <c r="L74" s="9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47" s="2" customFormat="1" ht="6.95" customHeight="1">
      <c r="A75" s="34"/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9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9" spans="1:47" s="2" customFormat="1" ht="6.95" customHeight="1">
      <c r="A79" s="34"/>
      <c r="B79" s="46"/>
      <c r="C79" s="47"/>
      <c r="D79" s="47"/>
      <c r="E79" s="47"/>
      <c r="F79" s="47"/>
      <c r="G79" s="47"/>
      <c r="H79" s="47"/>
      <c r="I79" s="47"/>
      <c r="J79" s="47"/>
      <c r="K79" s="47"/>
      <c r="L79" s="9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47" s="2" customFormat="1" ht="24.95" customHeight="1">
      <c r="A80" s="34"/>
      <c r="B80" s="35"/>
      <c r="C80" s="23" t="s">
        <v>174</v>
      </c>
      <c r="D80" s="34"/>
      <c r="E80" s="34"/>
      <c r="F80" s="34"/>
      <c r="G80" s="34"/>
      <c r="H80" s="34"/>
      <c r="I80" s="34"/>
      <c r="J80" s="34"/>
      <c r="K80" s="34"/>
      <c r="L80" s="9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6.95" customHeight="1">
      <c r="A81" s="34"/>
      <c r="B81" s="35"/>
      <c r="C81" s="34"/>
      <c r="D81" s="34"/>
      <c r="E81" s="34"/>
      <c r="F81" s="34"/>
      <c r="G81" s="34"/>
      <c r="H81" s="34"/>
      <c r="I81" s="34"/>
      <c r="J81" s="34"/>
      <c r="K81" s="34"/>
      <c r="L81" s="9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12" customHeight="1">
      <c r="A82" s="34"/>
      <c r="B82" s="35"/>
      <c r="C82" s="29" t="s">
        <v>17</v>
      </c>
      <c r="D82" s="34"/>
      <c r="E82" s="34"/>
      <c r="F82" s="34"/>
      <c r="G82" s="34"/>
      <c r="H82" s="34"/>
      <c r="I82" s="34"/>
      <c r="J82" s="34"/>
      <c r="K82" s="34"/>
      <c r="L82" s="9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6.5" customHeight="1">
      <c r="A83" s="34"/>
      <c r="B83" s="35"/>
      <c r="C83" s="34"/>
      <c r="D83" s="34"/>
      <c r="E83" s="342" t="str">
        <f>E7</f>
        <v>Průmyslová zóna IV - Šumperk</v>
      </c>
      <c r="F83" s="343"/>
      <c r="G83" s="343"/>
      <c r="H83" s="343"/>
      <c r="I83" s="34"/>
      <c r="J83" s="34"/>
      <c r="K83" s="34"/>
      <c r="L83" s="9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1" customFormat="1" ht="12" customHeight="1">
      <c r="B84" s="22"/>
      <c r="C84" s="29" t="s">
        <v>153</v>
      </c>
      <c r="L84" s="22"/>
    </row>
    <row r="85" spans="1:31" s="1" customFormat="1" ht="16.5" customHeight="1">
      <c r="B85" s="22"/>
      <c r="E85" s="342" t="s">
        <v>154</v>
      </c>
      <c r="F85" s="326"/>
      <c r="G85" s="326"/>
      <c r="H85" s="326"/>
      <c r="L85" s="22"/>
    </row>
    <row r="86" spans="1:31" s="1" customFormat="1" ht="12" customHeight="1">
      <c r="B86" s="22"/>
      <c r="C86" s="29" t="s">
        <v>155</v>
      </c>
      <c r="L86" s="22"/>
    </row>
    <row r="87" spans="1:31" s="2" customFormat="1" ht="16.5" customHeight="1">
      <c r="A87" s="34"/>
      <c r="B87" s="35"/>
      <c r="C87" s="34"/>
      <c r="D87" s="34"/>
      <c r="E87" s="344" t="s">
        <v>629</v>
      </c>
      <c r="F87" s="345"/>
      <c r="G87" s="345"/>
      <c r="H87" s="345"/>
      <c r="I87" s="34"/>
      <c r="J87" s="34"/>
      <c r="K87" s="34"/>
      <c r="L87" s="97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157</v>
      </c>
      <c r="D88" s="34"/>
      <c r="E88" s="34"/>
      <c r="F88" s="34"/>
      <c r="G88" s="34"/>
      <c r="H88" s="34"/>
      <c r="I88" s="34"/>
      <c r="J88" s="34"/>
      <c r="K88" s="34"/>
      <c r="L88" s="97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4"/>
      <c r="D89" s="34"/>
      <c r="E89" s="299" t="str">
        <f>E13</f>
        <v>SO 111 - Chodník</v>
      </c>
      <c r="F89" s="345"/>
      <c r="G89" s="345"/>
      <c r="H89" s="345"/>
      <c r="I89" s="34"/>
      <c r="J89" s="34"/>
      <c r="K89" s="34"/>
      <c r="L89" s="97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97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21</v>
      </c>
      <c r="D91" s="34"/>
      <c r="E91" s="34"/>
      <c r="F91" s="27" t="str">
        <f>F16</f>
        <v>k.ú.Šumperk</v>
      </c>
      <c r="G91" s="34"/>
      <c r="H91" s="34"/>
      <c r="I91" s="29" t="s">
        <v>23</v>
      </c>
      <c r="J91" s="52" t="str">
        <f>IF(J16="","",J16)</f>
        <v>26. 11. 2021</v>
      </c>
      <c r="K91" s="34"/>
      <c r="L91" s="97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97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25</v>
      </c>
      <c r="D93" s="34"/>
      <c r="E93" s="34"/>
      <c r="F93" s="27" t="str">
        <f>E19</f>
        <v>Město Šumperk</v>
      </c>
      <c r="G93" s="34"/>
      <c r="H93" s="34"/>
      <c r="I93" s="29" t="s">
        <v>33</v>
      </c>
      <c r="J93" s="32" t="str">
        <f>E25</f>
        <v>Cekr CZ s.r.o.</v>
      </c>
      <c r="K93" s="34"/>
      <c r="L93" s="97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25.7" customHeight="1">
      <c r="A94" s="34"/>
      <c r="B94" s="35"/>
      <c r="C94" s="29" t="s">
        <v>31</v>
      </c>
      <c r="D94" s="34"/>
      <c r="E94" s="34"/>
      <c r="F94" s="27" t="str">
        <f>IF(E22="","",E22)</f>
        <v>Vyplň údaj</v>
      </c>
      <c r="G94" s="34"/>
      <c r="H94" s="34"/>
      <c r="I94" s="29" t="s">
        <v>38</v>
      </c>
      <c r="J94" s="32" t="str">
        <f>E28</f>
        <v>Jan Zamykal, CS ÚRS 2021/II</v>
      </c>
      <c r="K94" s="34"/>
      <c r="L94" s="97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97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11" customFormat="1" ht="29.25" customHeight="1">
      <c r="A96" s="121"/>
      <c r="B96" s="122"/>
      <c r="C96" s="123" t="s">
        <v>175</v>
      </c>
      <c r="D96" s="124" t="s">
        <v>61</v>
      </c>
      <c r="E96" s="124" t="s">
        <v>57</v>
      </c>
      <c r="F96" s="124" t="s">
        <v>58</v>
      </c>
      <c r="G96" s="124" t="s">
        <v>176</v>
      </c>
      <c r="H96" s="124" t="s">
        <v>177</v>
      </c>
      <c r="I96" s="124" t="s">
        <v>178</v>
      </c>
      <c r="J96" s="124" t="s">
        <v>161</v>
      </c>
      <c r="K96" s="125" t="s">
        <v>179</v>
      </c>
      <c r="L96" s="126"/>
      <c r="M96" s="59" t="s">
        <v>3</v>
      </c>
      <c r="N96" s="60" t="s">
        <v>46</v>
      </c>
      <c r="O96" s="60" t="s">
        <v>180</v>
      </c>
      <c r="P96" s="60" t="s">
        <v>181</v>
      </c>
      <c r="Q96" s="60" t="s">
        <v>182</v>
      </c>
      <c r="R96" s="60" t="s">
        <v>183</v>
      </c>
      <c r="S96" s="60" t="s">
        <v>184</v>
      </c>
      <c r="T96" s="61" t="s">
        <v>185</v>
      </c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</row>
    <row r="97" spans="1:65" s="2" customFormat="1" ht="22.9" customHeight="1">
      <c r="A97" s="34"/>
      <c r="B97" s="35"/>
      <c r="C97" s="66" t="s">
        <v>186</v>
      </c>
      <c r="D97" s="34"/>
      <c r="E97" s="34"/>
      <c r="F97" s="34"/>
      <c r="G97" s="34"/>
      <c r="H97" s="34"/>
      <c r="I97" s="34"/>
      <c r="J97" s="127">
        <f>BK97</f>
        <v>0</v>
      </c>
      <c r="K97" s="34"/>
      <c r="L97" s="35"/>
      <c r="M97" s="62"/>
      <c r="N97" s="53"/>
      <c r="O97" s="63"/>
      <c r="P97" s="128">
        <f>P98</f>
        <v>0</v>
      </c>
      <c r="Q97" s="63"/>
      <c r="R97" s="128">
        <f>R98</f>
        <v>471.84889622000003</v>
      </c>
      <c r="S97" s="63"/>
      <c r="T97" s="129">
        <f>T98</f>
        <v>21.215000000000003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9" t="s">
        <v>75</v>
      </c>
      <c r="AU97" s="19" t="s">
        <v>162</v>
      </c>
      <c r="BK97" s="130">
        <f>BK98</f>
        <v>0</v>
      </c>
    </row>
    <row r="98" spans="1:65" s="12" customFormat="1" ht="25.9" customHeight="1">
      <c r="B98" s="131"/>
      <c r="D98" s="132" t="s">
        <v>75</v>
      </c>
      <c r="E98" s="133" t="s">
        <v>187</v>
      </c>
      <c r="F98" s="133" t="s">
        <v>188</v>
      </c>
      <c r="I98" s="134"/>
      <c r="J98" s="135">
        <f>BK98</f>
        <v>0</v>
      </c>
      <c r="L98" s="131"/>
      <c r="M98" s="136"/>
      <c r="N98" s="137"/>
      <c r="O98" s="137"/>
      <c r="P98" s="138">
        <f>P99+P176+P205+P273+P289</f>
        <v>0</v>
      </c>
      <c r="Q98" s="137"/>
      <c r="R98" s="138">
        <f>R99+R176+R205+R273+R289</f>
        <v>471.84889622000003</v>
      </c>
      <c r="S98" s="137"/>
      <c r="T98" s="139">
        <f>T99+T176+T205+T273+T289</f>
        <v>21.215000000000003</v>
      </c>
      <c r="AR98" s="132" t="s">
        <v>83</v>
      </c>
      <c r="AT98" s="140" t="s">
        <v>75</v>
      </c>
      <c r="AU98" s="140" t="s">
        <v>76</v>
      </c>
      <c r="AY98" s="132" t="s">
        <v>189</v>
      </c>
      <c r="BK98" s="141">
        <f>BK99+BK176+BK205+BK273+BK289</f>
        <v>0</v>
      </c>
    </row>
    <row r="99" spans="1:65" s="12" customFormat="1" ht="22.9" customHeight="1">
      <c r="B99" s="131"/>
      <c r="D99" s="132" t="s">
        <v>75</v>
      </c>
      <c r="E99" s="142" t="s">
        <v>83</v>
      </c>
      <c r="F99" s="142" t="s">
        <v>190</v>
      </c>
      <c r="I99" s="134"/>
      <c r="J99" s="143">
        <f>BK99</f>
        <v>0</v>
      </c>
      <c r="L99" s="131"/>
      <c r="M99" s="136"/>
      <c r="N99" s="137"/>
      <c r="O99" s="137"/>
      <c r="P99" s="138">
        <f>SUM(P100:P175)</f>
        <v>0</v>
      </c>
      <c r="Q99" s="137"/>
      <c r="R99" s="138">
        <f>SUM(R100:R175)</f>
        <v>59.372610000000002</v>
      </c>
      <c r="S99" s="137"/>
      <c r="T99" s="139">
        <f>SUM(T100:T175)</f>
        <v>21.215000000000003</v>
      </c>
      <c r="AR99" s="132" t="s">
        <v>83</v>
      </c>
      <c r="AT99" s="140" t="s">
        <v>75</v>
      </c>
      <c r="AU99" s="140" t="s">
        <v>83</v>
      </c>
      <c r="AY99" s="132" t="s">
        <v>189</v>
      </c>
      <c r="BK99" s="141">
        <f>SUM(BK100:BK175)</f>
        <v>0</v>
      </c>
    </row>
    <row r="100" spans="1:65" s="2" customFormat="1" ht="24.2" customHeight="1">
      <c r="A100" s="34"/>
      <c r="B100" s="144"/>
      <c r="C100" s="145" t="s">
        <v>83</v>
      </c>
      <c r="D100" s="145" t="s">
        <v>191</v>
      </c>
      <c r="E100" s="146" t="s">
        <v>632</v>
      </c>
      <c r="F100" s="147" t="s">
        <v>633</v>
      </c>
      <c r="G100" s="148" t="s">
        <v>221</v>
      </c>
      <c r="H100" s="149">
        <v>18.5</v>
      </c>
      <c r="I100" s="150"/>
      <c r="J100" s="151">
        <f>ROUND(I100*H100,2)</f>
        <v>0</v>
      </c>
      <c r="K100" s="147" t="s">
        <v>195</v>
      </c>
      <c r="L100" s="35"/>
      <c r="M100" s="152" t="s">
        <v>3</v>
      </c>
      <c r="N100" s="153" t="s">
        <v>47</v>
      </c>
      <c r="O100" s="55"/>
      <c r="P100" s="154">
        <f>O100*H100</f>
        <v>0</v>
      </c>
      <c r="Q100" s="154">
        <v>8.0000000000000007E-5</v>
      </c>
      <c r="R100" s="154">
        <f>Q100*H100</f>
        <v>1.4800000000000002E-3</v>
      </c>
      <c r="S100" s="154">
        <v>0.23</v>
      </c>
      <c r="T100" s="155">
        <f>S100*H100</f>
        <v>4.2549999999999999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56" t="s">
        <v>196</v>
      </c>
      <c r="AT100" s="156" t="s">
        <v>191</v>
      </c>
      <c r="AU100" s="156" t="s">
        <v>85</v>
      </c>
      <c r="AY100" s="19" t="s">
        <v>189</v>
      </c>
      <c r="BE100" s="157">
        <f>IF(N100="základní",J100,0)</f>
        <v>0</v>
      </c>
      <c r="BF100" s="157">
        <f>IF(N100="snížená",J100,0)</f>
        <v>0</v>
      </c>
      <c r="BG100" s="157">
        <f>IF(N100="zákl. přenesená",J100,0)</f>
        <v>0</v>
      </c>
      <c r="BH100" s="157">
        <f>IF(N100="sníž. přenesená",J100,0)</f>
        <v>0</v>
      </c>
      <c r="BI100" s="157">
        <f>IF(N100="nulová",J100,0)</f>
        <v>0</v>
      </c>
      <c r="BJ100" s="19" t="s">
        <v>83</v>
      </c>
      <c r="BK100" s="157">
        <f>ROUND(I100*H100,2)</f>
        <v>0</v>
      </c>
      <c r="BL100" s="19" t="s">
        <v>196</v>
      </c>
      <c r="BM100" s="156" t="s">
        <v>634</v>
      </c>
    </row>
    <row r="101" spans="1:65" s="2" customFormat="1" ht="11.25">
      <c r="A101" s="34"/>
      <c r="B101" s="35"/>
      <c r="C101" s="34"/>
      <c r="D101" s="158" t="s">
        <v>198</v>
      </c>
      <c r="E101" s="34"/>
      <c r="F101" s="159" t="s">
        <v>635</v>
      </c>
      <c r="G101" s="34"/>
      <c r="H101" s="34"/>
      <c r="I101" s="160"/>
      <c r="J101" s="34"/>
      <c r="K101" s="34"/>
      <c r="L101" s="35"/>
      <c r="M101" s="161"/>
      <c r="N101" s="162"/>
      <c r="O101" s="55"/>
      <c r="P101" s="55"/>
      <c r="Q101" s="55"/>
      <c r="R101" s="55"/>
      <c r="S101" s="55"/>
      <c r="T101" s="5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9" t="s">
        <v>198</v>
      </c>
      <c r="AU101" s="19" t="s">
        <v>85</v>
      </c>
    </row>
    <row r="102" spans="1:65" s="13" customFormat="1" ht="11.25">
      <c r="B102" s="163"/>
      <c r="D102" s="164" t="s">
        <v>200</v>
      </c>
      <c r="E102" s="165" t="s">
        <v>3</v>
      </c>
      <c r="F102" s="166" t="s">
        <v>636</v>
      </c>
      <c r="H102" s="165" t="s">
        <v>3</v>
      </c>
      <c r="I102" s="167"/>
      <c r="L102" s="163"/>
      <c r="M102" s="168"/>
      <c r="N102" s="169"/>
      <c r="O102" s="169"/>
      <c r="P102" s="169"/>
      <c r="Q102" s="169"/>
      <c r="R102" s="169"/>
      <c r="S102" s="169"/>
      <c r="T102" s="170"/>
      <c r="AT102" s="165" t="s">
        <v>200</v>
      </c>
      <c r="AU102" s="165" t="s">
        <v>85</v>
      </c>
      <c r="AV102" s="13" t="s">
        <v>83</v>
      </c>
      <c r="AW102" s="13" t="s">
        <v>37</v>
      </c>
      <c r="AX102" s="13" t="s">
        <v>76</v>
      </c>
      <c r="AY102" s="165" t="s">
        <v>189</v>
      </c>
    </row>
    <row r="103" spans="1:65" s="14" customFormat="1" ht="11.25">
      <c r="B103" s="171"/>
      <c r="D103" s="164" t="s">
        <v>200</v>
      </c>
      <c r="E103" s="172" t="s">
        <v>3</v>
      </c>
      <c r="F103" s="173" t="s">
        <v>637</v>
      </c>
      <c r="H103" s="174">
        <v>18.5</v>
      </c>
      <c r="I103" s="175"/>
      <c r="L103" s="171"/>
      <c r="M103" s="176"/>
      <c r="N103" s="177"/>
      <c r="O103" s="177"/>
      <c r="P103" s="177"/>
      <c r="Q103" s="177"/>
      <c r="R103" s="177"/>
      <c r="S103" s="177"/>
      <c r="T103" s="178"/>
      <c r="AT103" s="172" t="s">
        <v>200</v>
      </c>
      <c r="AU103" s="172" t="s">
        <v>85</v>
      </c>
      <c r="AV103" s="14" t="s">
        <v>85</v>
      </c>
      <c r="AW103" s="14" t="s">
        <v>37</v>
      </c>
      <c r="AX103" s="14" t="s">
        <v>76</v>
      </c>
      <c r="AY103" s="172" t="s">
        <v>189</v>
      </c>
    </row>
    <row r="104" spans="1:65" s="13" customFormat="1" ht="11.25">
      <c r="B104" s="163"/>
      <c r="D104" s="164" t="s">
        <v>200</v>
      </c>
      <c r="E104" s="165" t="s">
        <v>3</v>
      </c>
      <c r="F104" s="166" t="s">
        <v>638</v>
      </c>
      <c r="H104" s="165" t="s">
        <v>3</v>
      </c>
      <c r="I104" s="167"/>
      <c r="L104" s="163"/>
      <c r="M104" s="168"/>
      <c r="N104" s="169"/>
      <c r="O104" s="169"/>
      <c r="P104" s="169"/>
      <c r="Q104" s="169"/>
      <c r="R104" s="169"/>
      <c r="S104" s="169"/>
      <c r="T104" s="170"/>
      <c r="AT104" s="165" t="s">
        <v>200</v>
      </c>
      <c r="AU104" s="165" t="s">
        <v>85</v>
      </c>
      <c r="AV104" s="13" t="s">
        <v>83</v>
      </c>
      <c r="AW104" s="13" t="s">
        <v>37</v>
      </c>
      <c r="AX104" s="13" t="s">
        <v>76</v>
      </c>
      <c r="AY104" s="165" t="s">
        <v>189</v>
      </c>
    </row>
    <row r="105" spans="1:65" s="15" customFormat="1" ht="11.25">
      <c r="B105" s="179"/>
      <c r="D105" s="164" t="s">
        <v>200</v>
      </c>
      <c r="E105" s="180" t="s">
        <v>3</v>
      </c>
      <c r="F105" s="181" t="s">
        <v>203</v>
      </c>
      <c r="H105" s="182">
        <v>18.5</v>
      </c>
      <c r="I105" s="183"/>
      <c r="L105" s="179"/>
      <c r="M105" s="184"/>
      <c r="N105" s="185"/>
      <c r="O105" s="185"/>
      <c r="P105" s="185"/>
      <c r="Q105" s="185"/>
      <c r="R105" s="185"/>
      <c r="S105" s="185"/>
      <c r="T105" s="186"/>
      <c r="AT105" s="180" t="s">
        <v>200</v>
      </c>
      <c r="AU105" s="180" t="s">
        <v>85</v>
      </c>
      <c r="AV105" s="15" t="s">
        <v>196</v>
      </c>
      <c r="AW105" s="15" t="s">
        <v>37</v>
      </c>
      <c r="AX105" s="15" t="s">
        <v>83</v>
      </c>
      <c r="AY105" s="180" t="s">
        <v>189</v>
      </c>
    </row>
    <row r="106" spans="1:65" s="2" customFormat="1" ht="24.2" customHeight="1">
      <c r="A106" s="34"/>
      <c r="B106" s="144"/>
      <c r="C106" s="145" t="s">
        <v>85</v>
      </c>
      <c r="D106" s="145" t="s">
        <v>191</v>
      </c>
      <c r="E106" s="146" t="s">
        <v>192</v>
      </c>
      <c r="F106" s="147" t="s">
        <v>193</v>
      </c>
      <c r="G106" s="148" t="s">
        <v>194</v>
      </c>
      <c r="H106" s="149">
        <v>53</v>
      </c>
      <c r="I106" s="150"/>
      <c r="J106" s="151">
        <f>ROUND(I106*H106,2)</f>
        <v>0</v>
      </c>
      <c r="K106" s="147" t="s">
        <v>195</v>
      </c>
      <c r="L106" s="35"/>
      <c r="M106" s="152" t="s">
        <v>3</v>
      </c>
      <c r="N106" s="153" t="s">
        <v>47</v>
      </c>
      <c r="O106" s="55"/>
      <c r="P106" s="154">
        <f>O106*H106</f>
        <v>0</v>
      </c>
      <c r="Q106" s="154">
        <v>0</v>
      </c>
      <c r="R106" s="154">
        <f>Q106*H106</f>
        <v>0</v>
      </c>
      <c r="S106" s="154">
        <v>0.20499999999999999</v>
      </c>
      <c r="T106" s="155">
        <f>S106*H106</f>
        <v>10.865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56" t="s">
        <v>196</v>
      </c>
      <c r="AT106" s="156" t="s">
        <v>191</v>
      </c>
      <c r="AU106" s="156" t="s">
        <v>85</v>
      </c>
      <c r="AY106" s="19" t="s">
        <v>189</v>
      </c>
      <c r="BE106" s="157">
        <f>IF(N106="základní",J106,0)</f>
        <v>0</v>
      </c>
      <c r="BF106" s="157">
        <f>IF(N106="snížená",J106,0)</f>
        <v>0</v>
      </c>
      <c r="BG106" s="157">
        <f>IF(N106="zákl. přenesená",J106,0)</f>
        <v>0</v>
      </c>
      <c r="BH106" s="157">
        <f>IF(N106="sníž. přenesená",J106,0)</f>
        <v>0</v>
      </c>
      <c r="BI106" s="157">
        <f>IF(N106="nulová",J106,0)</f>
        <v>0</v>
      </c>
      <c r="BJ106" s="19" t="s">
        <v>83</v>
      </c>
      <c r="BK106" s="157">
        <f>ROUND(I106*H106,2)</f>
        <v>0</v>
      </c>
      <c r="BL106" s="19" t="s">
        <v>196</v>
      </c>
      <c r="BM106" s="156" t="s">
        <v>639</v>
      </c>
    </row>
    <row r="107" spans="1:65" s="2" customFormat="1" ht="11.25">
      <c r="A107" s="34"/>
      <c r="B107" s="35"/>
      <c r="C107" s="34"/>
      <c r="D107" s="158" t="s">
        <v>198</v>
      </c>
      <c r="E107" s="34"/>
      <c r="F107" s="159" t="s">
        <v>199</v>
      </c>
      <c r="G107" s="34"/>
      <c r="H107" s="34"/>
      <c r="I107" s="160"/>
      <c r="J107" s="34"/>
      <c r="K107" s="34"/>
      <c r="L107" s="35"/>
      <c r="M107" s="161"/>
      <c r="N107" s="162"/>
      <c r="O107" s="55"/>
      <c r="P107" s="55"/>
      <c r="Q107" s="55"/>
      <c r="R107" s="55"/>
      <c r="S107" s="55"/>
      <c r="T107" s="56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9" t="s">
        <v>198</v>
      </c>
      <c r="AU107" s="19" t="s">
        <v>85</v>
      </c>
    </row>
    <row r="108" spans="1:65" s="13" customFormat="1" ht="11.25">
      <c r="B108" s="163"/>
      <c r="D108" s="164" t="s">
        <v>200</v>
      </c>
      <c r="E108" s="165" t="s">
        <v>3</v>
      </c>
      <c r="F108" s="166" t="s">
        <v>640</v>
      </c>
      <c r="H108" s="165" t="s">
        <v>3</v>
      </c>
      <c r="I108" s="167"/>
      <c r="L108" s="163"/>
      <c r="M108" s="168"/>
      <c r="N108" s="169"/>
      <c r="O108" s="169"/>
      <c r="P108" s="169"/>
      <c r="Q108" s="169"/>
      <c r="R108" s="169"/>
      <c r="S108" s="169"/>
      <c r="T108" s="170"/>
      <c r="AT108" s="165" t="s">
        <v>200</v>
      </c>
      <c r="AU108" s="165" t="s">
        <v>85</v>
      </c>
      <c r="AV108" s="13" t="s">
        <v>83</v>
      </c>
      <c r="AW108" s="13" t="s">
        <v>37</v>
      </c>
      <c r="AX108" s="13" t="s">
        <v>76</v>
      </c>
      <c r="AY108" s="165" t="s">
        <v>189</v>
      </c>
    </row>
    <row r="109" spans="1:65" s="14" customFormat="1" ht="11.25">
      <c r="B109" s="171"/>
      <c r="D109" s="164" t="s">
        <v>200</v>
      </c>
      <c r="E109" s="172" t="s">
        <v>3</v>
      </c>
      <c r="F109" s="173" t="s">
        <v>641</v>
      </c>
      <c r="H109" s="174">
        <v>53</v>
      </c>
      <c r="I109" s="175"/>
      <c r="L109" s="171"/>
      <c r="M109" s="176"/>
      <c r="N109" s="177"/>
      <c r="O109" s="177"/>
      <c r="P109" s="177"/>
      <c r="Q109" s="177"/>
      <c r="R109" s="177"/>
      <c r="S109" s="177"/>
      <c r="T109" s="178"/>
      <c r="AT109" s="172" t="s">
        <v>200</v>
      </c>
      <c r="AU109" s="172" t="s">
        <v>85</v>
      </c>
      <c r="AV109" s="14" t="s">
        <v>85</v>
      </c>
      <c r="AW109" s="14" t="s">
        <v>37</v>
      </c>
      <c r="AX109" s="14" t="s">
        <v>76</v>
      </c>
      <c r="AY109" s="172" t="s">
        <v>189</v>
      </c>
    </row>
    <row r="110" spans="1:65" s="15" customFormat="1" ht="11.25">
      <c r="B110" s="179"/>
      <c r="D110" s="164" t="s">
        <v>200</v>
      </c>
      <c r="E110" s="180" t="s">
        <v>3</v>
      </c>
      <c r="F110" s="181" t="s">
        <v>203</v>
      </c>
      <c r="H110" s="182">
        <v>53</v>
      </c>
      <c r="I110" s="183"/>
      <c r="L110" s="179"/>
      <c r="M110" s="184"/>
      <c r="N110" s="185"/>
      <c r="O110" s="185"/>
      <c r="P110" s="185"/>
      <c r="Q110" s="185"/>
      <c r="R110" s="185"/>
      <c r="S110" s="185"/>
      <c r="T110" s="186"/>
      <c r="AT110" s="180" t="s">
        <v>200</v>
      </c>
      <c r="AU110" s="180" t="s">
        <v>85</v>
      </c>
      <c r="AV110" s="15" t="s">
        <v>196</v>
      </c>
      <c r="AW110" s="15" t="s">
        <v>37</v>
      </c>
      <c r="AX110" s="15" t="s">
        <v>83</v>
      </c>
      <c r="AY110" s="180" t="s">
        <v>189</v>
      </c>
    </row>
    <row r="111" spans="1:65" s="2" customFormat="1" ht="24.2" customHeight="1">
      <c r="A111" s="34"/>
      <c r="B111" s="144"/>
      <c r="C111" s="145" t="s">
        <v>93</v>
      </c>
      <c r="D111" s="145" t="s">
        <v>191</v>
      </c>
      <c r="E111" s="146" t="s">
        <v>204</v>
      </c>
      <c r="F111" s="147" t="s">
        <v>205</v>
      </c>
      <c r="G111" s="148" t="s">
        <v>194</v>
      </c>
      <c r="H111" s="149">
        <v>53</v>
      </c>
      <c r="I111" s="150"/>
      <c r="J111" s="151">
        <f>ROUND(I111*H111,2)</f>
        <v>0</v>
      </c>
      <c r="K111" s="147" t="s">
        <v>195</v>
      </c>
      <c r="L111" s="35"/>
      <c r="M111" s="152" t="s">
        <v>3</v>
      </c>
      <c r="N111" s="153" t="s">
        <v>47</v>
      </c>
      <c r="O111" s="55"/>
      <c r="P111" s="154">
        <f>O111*H111</f>
        <v>0</v>
      </c>
      <c r="Q111" s="154">
        <v>0</v>
      </c>
      <c r="R111" s="154">
        <f>Q111*H111</f>
        <v>0</v>
      </c>
      <c r="S111" s="154">
        <v>0.115</v>
      </c>
      <c r="T111" s="155">
        <f>S111*H111</f>
        <v>6.0950000000000006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56" t="s">
        <v>196</v>
      </c>
      <c r="AT111" s="156" t="s">
        <v>191</v>
      </c>
      <c r="AU111" s="156" t="s">
        <v>85</v>
      </c>
      <c r="AY111" s="19" t="s">
        <v>189</v>
      </c>
      <c r="BE111" s="157">
        <f>IF(N111="základní",J111,0)</f>
        <v>0</v>
      </c>
      <c r="BF111" s="157">
        <f>IF(N111="snížená",J111,0)</f>
        <v>0</v>
      </c>
      <c r="BG111" s="157">
        <f>IF(N111="zákl. přenesená",J111,0)</f>
        <v>0</v>
      </c>
      <c r="BH111" s="157">
        <f>IF(N111="sníž. přenesená",J111,0)</f>
        <v>0</v>
      </c>
      <c r="BI111" s="157">
        <f>IF(N111="nulová",J111,0)</f>
        <v>0</v>
      </c>
      <c r="BJ111" s="19" t="s">
        <v>83</v>
      </c>
      <c r="BK111" s="157">
        <f>ROUND(I111*H111,2)</f>
        <v>0</v>
      </c>
      <c r="BL111" s="19" t="s">
        <v>196</v>
      </c>
      <c r="BM111" s="156" t="s">
        <v>642</v>
      </c>
    </row>
    <row r="112" spans="1:65" s="2" customFormat="1" ht="11.25">
      <c r="A112" s="34"/>
      <c r="B112" s="35"/>
      <c r="C112" s="34"/>
      <c r="D112" s="158" t="s">
        <v>198</v>
      </c>
      <c r="E112" s="34"/>
      <c r="F112" s="159" t="s">
        <v>207</v>
      </c>
      <c r="G112" s="34"/>
      <c r="H112" s="34"/>
      <c r="I112" s="160"/>
      <c r="J112" s="34"/>
      <c r="K112" s="34"/>
      <c r="L112" s="35"/>
      <c r="M112" s="161"/>
      <c r="N112" s="162"/>
      <c r="O112" s="55"/>
      <c r="P112" s="55"/>
      <c r="Q112" s="55"/>
      <c r="R112" s="55"/>
      <c r="S112" s="55"/>
      <c r="T112" s="56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9" t="s">
        <v>198</v>
      </c>
      <c r="AU112" s="19" t="s">
        <v>85</v>
      </c>
    </row>
    <row r="113" spans="1:65" s="13" customFormat="1" ht="11.25">
      <c r="B113" s="163"/>
      <c r="D113" s="164" t="s">
        <v>200</v>
      </c>
      <c r="E113" s="165" t="s">
        <v>3</v>
      </c>
      <c r="F113" s="166" t="s">
        <v>208</v>
      </c>
      <c r="H113" s="165" t="s">
        <v>3</v>
      </c>
      <c r="I113" s="167"/>
      <c r="L113" s="163"/>
      <c r="M113" s="168"/>
      <c r="N113" s="169"/>
      <c r="O113" s="169"/>
      <c r="P113" s="169"/>
      <c r="Q113" s="169"/>
      <c r="R113" s="169"/>
      <c r="S113" s="169"/>
      <c r="T113" s="170"/>
      <c r="AT113" s="165" t="s">
        <v>200</v>
      </c>
      <c r="AU113" s="165" t="s">
        <v>85</v>
      </c>
      <c r="AV113" s="13" t="s">
        <v>83</v>
      </c>
      <c r="AW113" s="13" t="s">
        <v>37</v>
      </c>
      <c r="AX113" s="13" t="s">
        <v>76</v>
      </c>
      <c r="AY113" s="165" t="s">
        <v>189</v>
      </c>
    </row>
    <row r="114" spans="1:65" s="14" customFormat="1" ht="11.25">
      <c r="B114" s="171"/>
      <c r="D114" s="164" t="s">
        <v>200</v>
      </c>
      <c r="E114" s="172" t="s">
        <v>3</v>
      </c>
      <c r="F114" s="173" t="s">
        <v>643</v>
      </c>
      <c r="H114" s="174">
        <v>53</v>
      </c>
      <c r="I114" s="175"/>
      <c r="L114" s="171"/>
      <c r="M114" s="176"/>
      <c r="N114" s="177"/>
      <c r="O114" s="177"/>
      <c r="P114" s="177"/>
      <c r="Q114" s="177"/>
      <c r="R114" s="177"/>
      <c r="S114" s="177"/>
      <c r="T114" s="178"/>
      <c r="AT114" s="172" t="s">
        <v>200</v>
      </c>
      <c r="AU114" s="172" t="s">
        <v>85</v>
      </c>
      <c r="AV114" s="14" t="s">
        <v>85</v>
      </c>
      <c r="AW114" s="14" t="s">
        <v>37</v>
      </c>
      <c r="AX114" s="14" t="s">
        <v>76</v>
      </c>
      <c r="AY114" s="172" t="s">
        <v>189</v>
      </c>
    </row>
    <row r="115" spans="1:65" s="13" customFormat="1" ht="11.25">
      <c r="B115" s="163"/>
      <c r="D115" s="164" t="s">
        <v>200</v>
      </c>
      <c r="E115" s="165" t="s">
        <v>3</v>
      </c>
      <c r="F115" s="166" t="s">
        <v>209</v>
      </c>
      <c r="H115" s="165" t="s">
        <v>3</v>
      </c>
      <c r="I115" s="167"/>
      <c r="L115" s="163"/>
      <c r="M115" s="168"/>
      <c r="N115" s="169"/>
      <c r="O115" s="169"/>
      <c r="P115" s="169"/>
      <c r="Q115" s="169"/>
      <c r="R115" s="169"/>
      <c r="S115" s="169"/>
      <c r="T115" s="170"/>
      <c r="AT115" s="165" t="s">
        <v>200</v>
      </c>
      <c r="AU115" s="165" t="s">
        <v>85</v>
      </c>
      <c r="AV115" s="13" t="s">
        <v>83</v>
      </c>
      <c r="AW115" s="13" t="s">
        <v>37</v>
      </c>
      <c r="AX115" s="13" t="s">
        <v>76</v>
      </c>
      <c r="AY115" s="165" t="s">
        <v>189</v>
      </c>
    </row>
    <row r="116" spans="1:65" s="15" customFormat="1" ht="11.25">
      <c r="B116" s="179"/>
      <c r="D116" s="164" t="s">
        <v>200</v>
      </c>
      <c r="E116" s="180" t="s">
        <v>3</v>
      </c>
      <c r="F116" s="181" t="s">
        <v>203</v>
      </c>
      <c r="H116" s="182">
        <v>53</v>
      </c>
      <c r="I116" s="183"/>
      <c r="L116" s="179"/>
      <c r="M116" s="184"/>
      <c r="N116" s="185"/>
      <c r="O116" s="185"/>
      <c r="P116" s="185"/>
      <c r="Q116" s="185"/>
      <c r="R116" s="185"/>
      <c r="S116" s="185"/>
      <c r="T116" s="186"/>
      <c r="AT116" s="180" t="s">
        <v>200</v>
      </c>
      <c r="AU116" s="180" t="s">
        <v>85</v>
      </c>
      <c r="AV116" s="15" t="s">
        <v>196</v>
      </c>
      <c r="AW116" s="15" t="s">
        <v>37</v>
      </c>
      <c r="AX116" s="15" t="s">
        <v>83</v>
      </c>
      <c r="AY116" s="180" t="s">
        <v>189</v>
      </c>
    </row>
    <row r="117" spans="1:65" s="2" customFormat="1" ht="21.75" customHeight="1">
      <c r="A117" s="34"/>
      <c r="B117" s="144"/>
      <c r="C117" s="145" t="s">
        <v>196</v>
      </c>
      <c r="D117" s="145" t="s">
        <v>191</v>
      </c>
      <c r="E117" s="146" t="s">
        <v>210</v>
      </c>
      <c r="F117" s="147" t="s">
        <v>211</v>
      </c>
      <c r="G117" s="148" t="s">
        <v>212</v>
      </c>
      <c r="H117" s="149">
        <v>111.32</v>
      </c>
      <c r="I117" s="150"/>
      <c r="J117" s="151">
        <f>ROUND(I117*H117,2)</f>
        <v>0</v>
      </c>
      <c r="K117" s="147" t="s">
        <v>195</v>
      </c>
      <c r="L117" s="35"/>
      <c r="M117" s="152" t="s">
        <v>3</v>
      </c>
      <c r="N117" s="153" t="s">
        <v>47</v>
      </c>
      <c r="O117" s="55"/>
      <c r="P117" s="154">
        <f>O117*H117</f>
        <v>0</v>
      </c>
      <c r="Q117" s="154">
        <v>0</v>
      </c>
      <c r="R117" s="154">
        <f>Q117*H117</f>
        <v>0</v>
      </c>
      <c r="S117" s="154">
        <v>0</v>
      </c>
      <c r="T117" s="155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56" t="s">
        <v>196</v>
      </c>
      <c r="AT117" s="156" t="s">
        <v>191</v>
      </c>
      <c r="AU117" s="156" t="s">
        <v>85</v>
      </c>
      <c r="AY117" s="19" t="s">
        <v>189</v>
      </c>
      <c r="BE117" s="157">
        <f>IF(N117="základní",J117,0)</f>
        <v>0</v>
      </c>
      <c r="BF117" s="157">
        <f>IF(N117="snížená",J117,0)</f>
        <v>0</v>
      </c>
      <c r="BG117" s="157">
        <f>IF(N117="zákl. přenesená",J117,0)</f>
        <v>0</v>
      </c>
      <c r="BH117" s="157">
        <f>IF(N117="sníž. přenesená",J117,0)</f>
        <v>0</v>
      </c>
      <c r="BI117" s="157">
        <f>IF(N117="nulová",J117,0)</f>
        <v>0</v>
      </c>
      <c r="BJ117" s="19" t="s">
        <v>83</v>
      </c>
      <c r="BK117" s="157">
        <f>ROUND(I117*H117,2)</f>
        <v>0</v>
      </c>
      <c r="BL117" s="19" t="s">
        <v>196</v>
      </c>
      <c r="BM117" s="156" t="s">
        <v>644</v>
      </c>
    </row>
    <row r="118" spans="1:65" s="2" customFormat="1" ht="11.25">
      <c r="A118" s="34"/>
      <c r="B118" s="35"/>
      <c r="C118" s="34"/>
      <c r="D118" s="158" t="s">
        <v>198</v>
      </c>
      <c r="E118" s="34"/>
      <c r="F118" s="159" t="s">
        <v>214</v>
      </c>
      <c r="G118" s="34"/>
      <c r="H118" s="34"/>
      <c r="I118" s="160"/>
      <c r="J118" s="34"/>
      <c r="K118" s="34"/>
      <c r="L118" s="35"/>
      <c r="M118" s="161"/>
      <c r="N118" s="162"/>
      <c r="O118" s="55"/>
      <c r="P118" s="55"/>
      <c r="Q118" s="55"/>
      <c r="R118" s="55"/>
      <c r="S118" s="55"/>
      <c r="T118" s="56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9" t="s">
        <v>198</v>
      </c>
      <c r="AU118" s="19" t="s">
        <v>85</v>
      </c>
    </row>
    <row r="119" spans="1:65" s="13" customFormat="1" ht="11.25">
      <c r="B119" s="163"/>
      <c r="D119" s="164" t="s">
        <v>200</v>
      </c>
      <c r="E119" s="165" t="s">
        <v>3</v>
      </c>
      <c r="F119" s="166" t="s">
        <v>645</v>
      </c>
      <c r="H119" s="165" t="s">
        <v>3</v>
      </c>
      <c r="I119" s="167"/>
      <c r="L119" s="163"/>
      <c r="M119" s="168"/>
      <c r="N119" s="169"/>
      <c r="O119" s="169"/>
      <c r="P119" s="169"/>
      <c r="Q119" s="169"/>
      <c r="R119" s="169"/>
      <c r="S119" s="169"/>
      <c r="T119" s="170"/>
      <c r="AT119" s="165" t="s">
        <v>200</v>
      </c>
      <c r="AU119" s="165" t="s">
        <v>85</v>
      </c>
      <c r="AV119" s="13" t="s">
        <v>83</v>
      </c>
      <c r="AW119" s="13" t="s">
        <v>37</v>
      </c>
      <c r="AX119" s="13" t="s">
        <v>76</v>
      </c>
      <c r="AY119" s="165" t="s">
        <v>189</v>
      </c>
    </row>
    <row r="120" spans="1:65" s="13" customFormat="1" ht="11.25">
      <c r="B120" s="163"/>
      <c r="D120" s="164" t="s">
        <v>200</v>
      </c>
      <c r="E120" s="165" t="s">
        <v>3</v>
      </c>
      <c r="F120" s="166" t="s">
        <v>216</v>
      </c>
      <c r="H120" s="165" t="s">
        <v>3</v>
      </c>
      <c r="I120" s="167"/>
      <c r="L120" s="163"/>
      <c r="M120" s="168"/>
      <c r="N120" s="169"/>
      <c r="O120" s="169"/>
      <c r="P120" s="169"/>
      <c r="Q120" s="169"/>
      <c r="R120" s="169"/>
      <c r="S120" s="169"/>
      <c r="T120" s="170"/>
      <c r="AT120" s="165" t="s">
        <v>200</v>
      </c>
      <c r="AU120" s="165" t="s">
        <v>85</v>
      </c>
      <c r="AV120" s="13" t="s">
        <v>83</v>
      </c>
      <c r="AW120" s="13" t="s">
        <v>37</v>
      </c>
      <c r="AX120" s="13" t="s">
        <v>76</v>
      </c>
      <c r="AY120" s="165" t="s">
        <v>189</v>
      </c>
    </row>
    <row r="121" spans="1:65" s="14" customFormat="1" ht="11.25">
      <c r="B121" s="171"/>
      <c r="D121" s="164" t="s">
        <v>200</v>
      </c>
      <c r="E121" s="172" t="s">
        <v>3</v>
      </c>
      <c r="F121" s="173" t="s">
        <v>646</v>
      </c>
      <c r="H121" s="174">
        <v>111.32</v>
      </c>
      <c r="I121" s="175"/>
      <c r="L121" s="171"/>
      <c r="M121" s="176"/>
      <c r="N121" s="177"/>
      <c r="O121" s="177"/>
      <c r="P121" s="177"/>
      <c r="Q121" s="177"/>
      <c r="R121" s="177"/>
      <c r="S121" s="177"/>
      <c r="T121" s="178"/>
      <c r="AT121" s="172" t="s">
        <v>200</v>
      </c>
      <c r="AU121" s="172" t="s">
        <v>85</v>
      </c>
      <c r="AV121" s="14" t="s">
        <v>85</v>
      </c>
      <c r="AW121" s="14" t="s">
        <v>37</v>
      </c>
      <c r="AX121" s="14" t="s">
        <v>76</v>
      </c>
      <c r="AY121" s="172" t="s">
        <v>189</v>
      </c>
    </row>
    <row r="122" spans="1:65" s="13" customFormat="1" ht="11.25">
      <c r="B122" s="163"/>
      <c r="D122" s="164" t="s">
        <v>200</v>
      </c>
      <c r="E122" s="165" t="s">
        <v>3</v>
      </c>
      <c r="F122" s="166" t="s">
        <v>218</v>
      </c>
      <c r="H122" s="165" t="s">
        <v>3</v>
      </c>
      <c r="I122" s="167"/>
      <c r="L122" s="163"/>
      <c r="M122" s="168"/>
      <c r="N122" s="169"/>
      <c r="O122" s="169"/>
      <c r="P122" s="169"/>
      <c r="Q122" s="169"/>
      <c r="R122" s="169"/>
      <c r="S122" s="169"/>
      <c r="T122" s="170"/>
      <c r="AT122" s="165" t="s">
        <v>200</v>
      </c>
      <c r="AU122" s="165" t="s">
        <v>85</v>
      </c>
      <c r="AV122" s="13" t="s">
        <v>83</v>
      </c>
      <c r="AW122" s="13" t="s">
        <v>37</v>
      </c>
      <c r="AX122" s="13" t="s">
        <v>76</v>
      </c>
      <c r="AY122" s="165" t="s">
        <v>189</v>
      </c>
    </row>
    <row r="123" spans="1:65" s="15" customFormat="1" ht="11.25">
      <c r="B123" s="179"/>
      <c r="D123" s="164" t="s">
        <v>200</v>
      </c>
      <c r="E123" s="180" t="s">
        <v>3</v>
      </c>
      <c r="F123" s="181" t="s">
        <v>203</v>
      </c>
      <c r="H123" s="182">
        <v>111.32</v>
      </c>
      <c r="I123" s="183"/>
      <c r="L123" s="179"/>
      <c r="M123" s="184"/>
      <c r="N123" s="185"/>
      <c r="O123" s="185"/>
      <c r="P123" s="185"/>
      <c r="Q123" s="185"/>
      <c r="R123" s="185"/>
      <c r="S123" s="185"/>
      <c r="T123" s="186"/>
      <c r="AT123" s="180" t="s">
        <v>200</v>
      </c>
      <c r="AU123" s="180" t="s">
        <v>85</v>
      </c>
      <c r="AV123" s="15" t="s">
        <v>196</v>
      </c>
      <c r="AW123" s="15" t="s">
        <v>37</v>
      </c>
      <c r="AX123" s="15" t="s">
        <v>83</v>
      </c>
      <c r="AY123" s="180" t="s">
        <v>189</v>
      </c>
    </row>
    <row r="124" spans="1:65" s="2" customFormat="1" ht="21.75" customHeight="1">
      <c r="A124" s="34"/>
      <c r="B124" s="144"/>
      <c r="C124" s="145" t="s">
        <v>226</v>
      </c>
      <c r="D124" s="145" t="s">
        <v>191</v>
      </c>
      <c r="E124" s="146" t="s">
        <v>219</v>
      </c>
      <c r="F124" s="147" t="s">
        <v>220</v>
      </c>
      <c r="G124" s="148" t="s">
        <v>221</v>
      </c>
      <c r="H124" s="149">
        <v>371</v>
      </c>
      <c r="I124" s="150"/>
      <c r="J124" s="151">
        <f>ROUND(I124*H124,2)</f>
        <v>0</v>
      </c>
      <c r="K124" s="147" t="s">
        <v>195</v>
      </c>
      <c r="L124" s="35"/>
      <c r="M124" s="152" t="s">
        <v>3</v>
      </c>
      <c r="N124" s="153" t="s">
        <v>47</v>
      </c>
      <c r="O124" s="55"/>
      <c r="P124" s="154">
        <f>O124*H124</f>
        <v>0</v>
      </c>
      <c r="Q124" s="154">
        <v>0</v>
      </c>
      <c r="R124" s="154">
        <f>Q124*H124</f>
        <v>0</v>
      </c>
      <c r="S124" s="154">
        <v>0</v>
      </c>
      <c r="T124" s="15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56" t="s">
        <v>196</v>
      </c>
      <c r="AT124" s="156" t="s">
        <v>191</v>
      </c>
      <c r="AU124" s="156" t="s">
        <v>85</v>
      </c>
      <c r="AY124" s="19" t="s">
        <v>189</v>
      </c>
      <c r="BE124" s="157">
        <f>IF(N124="základní",J124,0)</f>
        <v>0</v>
      </c>
      <c r="BF124" s="157">
        <f>IF(N124="snížená",J124,0)</f>
        <v>0</v>
      </c>
      <c r="BG124" s="157">
        <f>IF(N124="zákl. přenesená",J124,0)</f>
        <v>0</v>
      </c>
      <c r="BH124" s="157">
        <f>IF(N124="sníž. přenesená",J124,0)</f>
        <v>0</v>
      </c>
      <c r="BI124" s="157">
        <f>IF(N124="nulová",J124,0)</f>
        <v>0</v>
      </c>
      <c r="BJ124" s="19" t="s">
        <v>83</v>
      </c>
      <c r="BK124" s="157">
        <f>ROUND(I124*H124,2)</f>
        <v>0</v>
      </c>
      <c r="BL124" s="19" t="s">
        <v>196</v>
      </c>
      <c r="BM124" s="156" t="s">
        <v>647</v>
      </c>
    </row>
    <row r="125" spans="1:65" s="2" customFormat="1" ht="11.25">
      <c r="A125" s="34"/>
      <c r="B125" s="35"/>
      <c r="C125" s="34"/>
      <c r="D125" s="158" t="s">
        <v>198</v>
      </c>
      <c r="E125" s="34"/>
      <c r="F125" s="159" t="s">
        <v>223</v>
      </c>
      <c r="G125" s="34"/>
      <c r="H125" s="34"/>
      <c r="I125" s="160"/>
      <c r="J125" s="34"/>
      <c r="K125" s="34"/>
      <c r="L125" s="35"/>
      <c r="M125" s="161"/>
      <c r="N125" s="162"/>
      <c r="O125" s="55"/>
      <c r="P125" s="55"/>
      <c r="Q125" s="55"/>
      <c r="R125" s="55"/>
      <c r="S125" s="55"/>
      <c r="T125" s="56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9" t="s">
        <v>198</v>
      </c>
      <c r="AU125" s="19" t="s">
        <v>85</v>
      </c>
    </row>
    <row r="126" spans="1:65" s="13" customFormat="1" ht="11.25">
      <c r="B126" s="163"/>
      <c r="D126" s="164" t="s">
        <v>200</v>
      </c>
      <c r="E126" s="165" t="s">
        <v>3</v>
      </c>
      <c r="F126" s="166" t="s">
        <v>648</v>
      </c>
      <c r="H126" s="165" t="s">
        <v>3</v>
      </c>
      <c r="I126" s="167"/>
      <c r="L126" s="163"/>
      <c r="M126" s="168"/>
      <c r="N126" s="169"/>
      <c r="O126" s="169"/>
      <c r="P126" s="169"/>
      <c r="Q126" s="169"/>
      <c r="R126" s="169"/>
      <c r="S126" s="169"/>
      <c r="T126" s="170"/>
      <c r="AT126" s="165" t="s">
        <v>200</v>
      </c>
      <c r="AU126" s="165" t="s">
        <v>85</v>
      </c>
      <c r="AV126" s="13" t="s">
        <v>83</v>
      </c>
      <c r="AW126" s="13" t="s">
        <v>37</v>
      </c>
      <c r="AX126" s="13" t="s">
        <v>76</v>
      </c>
      <c r="AY126" s="165" t="s">
        <v>189</v>
      </c>
    </row>
    <row r="127" spans="1:65" s="13" customFormat="1" ht="11.25">
      <c r="B127" s="163"/>
      <c r="D127" s="164" t="s">
        <v>200</v>
      </c>
      <c r="E127" s="165" t="s">
        <v>3</v>
      </c>
      <c r="F127" s="166" t="s">
        <v>216</v>
      </c>
      <c r="H127" s="165" t="s">
        <v>3</v>
      </c>
      <c r="I127" s="167"/>
      <c r="L127" s="163"/>
      <c r="M127" s="168"/>
      <c r="N127" s="169"/>
      <c r="O127" s="169"/>
      <c r="P127" s="169"/>
      <c r="Q127" s="169"/>
      <c r="R127" s="169"/>
      <c r="S127" s="169"/>
      <c r="T127" s="170"/>
      <c r="AT127" s="165" t="s">
        <v>200</v>
      </c>
      <c r="AU127" s="165" t="s">
        <v>85</v>
      </c>
      <c r="AV127" s="13" t="s">
        <v>83</v>
      </c>
      <c r="AW127" s="13" t="s">
        <v>37</v>
      </c>
      <c r="AX127" s="13" t="s">
        <v>76</v>
      </c>
      <c r="AY127" s="165" t="s">
        <v>189</v>
      </c>
    </row>
    <row r="128" spans="1:65" s="14" customFormat="1" ht="11.25">
      <c r="B128" s="171"/>
      <c r="D128" s="164" t="s">
        <v>200</v>
      </c>
      <c r="E128" s="172" t="s">
        <v>3</v>
      </c>
      <c r="F128" s="173" t="s">
        <v>649</v>
      </c>
      <c r="H128" s="174">
        <v>371</v>
      </c>
      <c r="I128" s="175"/>
      <c r="L128" s="171"/>
      <c r="M128" s="176"/>
      <c r="N128" s="177"/>
      <c r="O128" s="177"/>
      <c r="P128" s="177"/>
      <c r="Q128" s="177"/>
      <c r="R128" s="177"/>
      <c r="S128" s="177"/>
      <c r="T128" s="178"/>
      <c r="AT128" s="172" t="s">
        <v>200</v>
      </c>
      <c r="AU128" s="172" t="s">
        <v>85</v>
      </c>
      <c r="AV128" s="14" t="s">
        <v>85</v>
      </c>
      <c r="AW128" s="14" t="s">
        <v>37</v>
      </c>
      <c r="AX128" s="14" t="s">
        <v>76</v>
      </c>
      <c r="AY128" s="172" t="s">
        <v>189</v>
      </c>
    </row>
    <row r="129" spans="1:65" s="15" customFormat="1" ht="11.25">
      <c r="B129" s="179"/>
      <c r="D129" s="164" t="s">
        <v>200</v>
      </c>
      <c r="E129" s="180" t="s">
        <v>3</v>
      </c>
      <c r="F129" s="181" t="s">
        <v>203</v>
      </c>
      <c r="H129" s="182">
        <v>371</v>
      </c>
      <c r="I129" s="183"/>
      <c r="L129" s="179"/>
      <c r="M129" s="184"/>
      <c r="N129" s="185"/>
      <c r="O129" s="185"/>
      <c r="P129" s="185"/>
      <c r="Q129" s="185"/>
      <c r="R129" s="185"/>
      <c r="S129" s="185"/>
      <c r="T129" s="186"/>
      <c r="AT129" s="180" t="s">
        <v>200</v>
      </c>
      <c r="AU129" s="180" t="s">
        <v>85</v>
      </c>
      <c r="AV129" s="15" t="s">
        <v>196</v>
      </c>
      <c r="AW129" s="15" t="s">
        <v>37</v>
      </c>
      <c r="AX129" s="15" t="s">
        <v>83</v>
      </c>
      <c r="AY129" s="180" t="s">
        <v>189</v>
      </c>
    </row>
    <row r="130" spans="1:65" s="2" customFormat="1" ht="16.5" customHeight="1">
      <c r="A130" s="34"/>
      <c r="B130" s="144"/>
      <c r="C130" s="145" t="s">
        <v>234</v>
      </c>
      <c r="D130" s="145" t="s">
        <v>191</v>
      </c>
      <c r="E130" s="146" t="s">
        <v>246</v>
      </c>
      <c r="F130" s="147" t="s">
        <v>247</v>
      </c>
      <c r="G130" s="148" t="s">
        <v>212</v>
      </c>
      <c r="H130" s="149">
        <v>241.4</v>
      </c>
      <c r="I130" s="150"/>
      <c r="J130" s="151">
        <f>ROUND(I130*H130,2)</f>
        <v>0</v>
      </c>
      <c r="K130" s="147" t="s">
        <v>297</v>
      </c>
      <c r="L130" s="35"/>
      <c r="M130" s="152" t="s">
        <v>3</v>
      </c>
      <c r="N130" s="153" t="s">
        <v>47</v>
      </c>
      <c r="O130" s="55"/>
      <c r="P130" s="154">
        <f>O130*H130</f>
        <v>0</v>
      </c>
      <c r="Q130" s="154">
        <v>0</v>
      </c>
      <c r="R130" s="154">
        <f>Q130*H130</f>
        <v>0</v>
      </c>
      <c r="S130" s="154">
        <v>0</v>
      </c>
      <c r="T130" s="15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56" t="s">
        <v>196</v>
      </c>
      <c r="AT130" s="156" t="s">
        <v>191</v>
      </c>
      <c r="AU130" s="156" t="s">
        <v>85</v>
      </c>
      <c r="AY130" s="19" t="s">
        <v>189</v>
      </c>
      <c r="BE130" s="157">
        <f>IF(N130="základní",J130,0)</f>
        <v>0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9" t="s">
        <v>83</v>
      </c>
      <c r="BK130" s="157">
        <f>ROUND(I130*H130,2)</f>
        <v>0</v>
      </c>
      <c r="BL130" s="19" t="s">
        <v>196</v>
      </c>
      <c r="BM130" s="156" t="s">
        <v>650</v>
      </c>
    </row>
    <row r="131" spans="1:65" s="2" customFormat="1" ht="360.75">
      <c r="A131" s="34"/>
      <c r="B131" s="35"/>
      <c r="C131" s="34"/>
      <c r="D131" s="164" t="s">
        <v>241</v>
      </c>
      <c r="E131" s="34"/>
      <c r="F131" s="197" t="s">
        <v>249</v>
      </c>
      <c r="G131" s="34"/>
      <c r="H131" s="34"/>
      <c r="I131" s="160"/>
      <c r="J131" s="34"/>
      <c r="K131" s="34"/>
      <c r="L131" s="35"/>
      <c r="M131" s="161"/>
      <c r="N131" s="162"/>
      <c r="O131" s="55"/>
      <c r="P131" s="55"/>
      <c r="Q131" s="55"/>
      <c r="R131" s="55"/>
      <c r="S131" s="55"/>
      <c r="T131" s="56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9" t="s">
        <v>241</v>
      </c>
      <c r="AU131" s="19" t="s">
        <v>85</v>
      </c>
    </row>
    <row r="132" spans="1:65" s="13" customFormat="1" ht="11.25">
      <c r="B132" s="163"/>
      <c r="D132" s="164" t="s">
        <v>200</v>
      </c>
      <c r="E132" s="165" t="s">
        <v>3</v>
      </c>
      <c r="F132" s="166" t="s">
        <v>651</v>
      </c>
      <c r="H132" s="165" t="s">
        <v>3</v>
      </c>
      <c r="I132" s="167"/>
      <c r="L132" s="163"/>
      <c r="M132" s="168"/>
      <c r="N132" s="169"/>
      <c r="O132" s="169"/>
      <c r="P132" s="169"/>
      <c r="Q132" s="169"/>
      <c r="R132" s="169"/>
      <c r="S132" s="169"/>
      <c r="T132" s="170"/>
      <c r="AT132" s="165" t="s">
        <v>200</v>
      </c>
      <c r="AU132" s="165" t="s">
        <v>85</v>
      </c>
      <c r="AV132" s="13" t="s">
        <v>83</v>
      </c>
      <c r="AW132" s="13" t="s">
        <v>37</v>
      </c>
      <c r="AX132" s="13" t="s">
        <v>76</v>
      </c>
      <c r="AY132" s="165" t="s">
        <v>189</v>
      </c>
    </row>
    <row r="133" spans="1:65" s="13" customFormat="1" ht="11.25">
      <c r="B133" s="163"/>
      <c r="D133" s="164" t="s">
        <v>200</v>
      </c>
      <c r="E133" s="165" t="s">
        <v>3</v>
      </c>
      <c r="F133" s="166" t="s">
        <v>251</v>
      </c>
      <c r="H133" s="165" t="s">
        <v>3</v>
      </c>
      <c r="I133" s="167"/>
      <c r="L133" s="163"/>
      <c r="M133" s="168"/>
      <c r="N133" s="169"/>
      <c r="O133" s="169"/>
      <c r="P133" s="169"/>
      <c r="Q133" s="169"/>
      <c r="R133" s="169"/>
      <c r="S133" s="169"/>
      <c r="T133" s="170"/>
      <c r="AT133" s="165" t="s">
        <v>200</v>
      </c>
      <c r="AU133" s="165" t="s">
        <v>85</v>
      </c>
      <c r="AV133" s="13" t="s">
        <v>83</v>
      </c>
      <c r="AW133" s="13" t="s">
        <v>37</v>
      </c>
      <c r="AX133" s="13" t="s">
        <v>76</v>
      </c>
      <c r="AY133" s="165" t="s">
        <v>189</v>
      </c>
    </row>
    <row r="134" spans="1:65" s="14" customFormat="1" ht="11.25">
      <c r="B134" s="171"/>
      <c r="D134" s="164" t="s">
        <v>200</v>
      </c>
      <c r="E134" s="172" t="s">
        <v>3</v>
      </c>
      <c r="F134" s="173" t="s">
        <v>652</v>
      </c>
      <c r="H134" s="174">
        <v>241.4</v>
      </c>
      <c r="I134" s="175"/>
      <c r="L134" s="171"/>
      <c r="M134" s="176"/>
      <c r="N134" s="177"/>
      <c r="O134" s="177"/>
      <c r="P134" s="177"/>
      <c r="Q134" s="177"/>
      <c r="R134" s="177"/>
      <c r="S134" s="177"/>
      <c r="T134" s="178"/>
      <c r="AT134" s="172" t="s">
        <v>200</v>
      </c>
      <c r="AU134" s="172" t="s">
        <v>85</v>
      </c>
      <c r="AV134" s="14" t="s">
        <v>85</v>
      </c>
      <c r="AW134" s="14" t="s">
        <v>37</v>
      </c>
      <c r="AX134" s="14" t="s">
        <v>76</v>
      </c>
      <c r="AY134" s="172" t="s">
        <v>189</v>
      </c>
    </row>
    <row r="135" spans="1:65" s="15" customFormat="1" ht="11.25">
      <c r="B135" s="179"/>
      <c r="D135" s="164" t="s">
        <v>200</v>
      </c>
      <c r="E135" s="180" t="s">
        <v>3</v>
      </c>
      <c r="F135" s="181" t="s">
        <v>203</v>
      </c>
      <c r="H135" s="182">
        <v>241.4</v>
      </c>
      <c r="I135" s="183"/>
      <c r="L135" s="179"/>
      <c r="M135" s="184"/>
      <c r="N135" s="185"/>
      <c r="O135" s="185"/>
      <c r="P135" s="185"/>
      <c r="Q135" s="185"/>
      <c r="R135" s="185"/>
      <c r="S135" s="185"/>
      <c r="T135" s="186"/>
      <c r="AT135" s="180" t="s">
        <v>200</v>
      </c>
      <c r="AU135" s="180" t="s">
        <v>85</v>
      </c>
      <c r="AV135" s="15" t="s">
        <v>196</v>
      </c>
      <c r="AW135" s="15" t="s">
        <v>37</v>
      </c>
      <c r="AX135" s="15" t="s">
        <v>83</v>
      </c>
      <c r="AY135" s="180" t="s">
        <v>189</v>
      </c>
    </row>
    <row r="136" spans="1:65" s="2" customFormat="1" ht="16.5" customHeight="1">
      <c r="A136" s="34"/>
      <c r="B136" s="144"/>
      <c r="C136" s="145" t="s">
        <v>245</v>
      </c>
      <c r="D136" s="145" t="s">
        <v>191</v>
      </c>
      <c r="E136" s="146" t="s">
        <v>255</v>
      </c>
      <c r="F136" s="147" t="s">
        <v>256</v>
      </c>
      <c r="G136" s="148" t="s">
        <v>221</v>
      </c>
      <c r="H136" s="149">
        <v>371</v>
      </c>
      <c r="I136" s="150"/>
      <c r="J136" s="151">
        <f>ROUND(I136*H136,2)</f>
        <v>0</v>
      </c>
      <c r="K136" s="147" t="s">
        <v>195</v>
      </c>
      <c r="L136" s="35"/>
      <c r="M136" s="152" t="s">
        <v>3</v>
      </c>
      <c r="N136" s="153" t="s">
        <v>47</v>
      </c>
      <c r="O136" s="55"/>
      <c r="P136" s="154">
        <f>O136*H136</f>
        <v>0</v>
      </c>
      <c r="Q136" s="154">
        <v>0</v>
      </c>
      <c r="R136" s="154">
        <f>Q136*H136</f>
        <v>0</v>
      </c>
      <c r="S136" s="154">
        <v>0</v>
      </c>
      <c r="T136" s="15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56" t="s">
        <v>196</v>
      </c>
      <c r="AT136" s="156" t="s">
        <v>191</v>
      </c>
      <c r="AU136" s="156" t="s">
        <v>85</v>
      </c>
      <c r="AY136" s="19" t="s">
        <v>189</v>
      </c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9" t="s">
        <v>83</v>
      </c>
      <c r="BK136" s="157">
        <f>ROUND(I136*H136,2)</f>
        <v>0</v>
      </c>
      <c r="BL136" s="19" t="s">
        <v>196</v>
      </c>
      <c r="BM136" s="156" t="s">
        <v>653</v>
      </c>
    </row>
    <row r="137" spans="1:65" s="2" customFormat="1" ht="11.25">
      <c r="A137" s="34"/>
      <c r="B137" s="35"/>
      <c r="C137" s="34"/>
      <c r="D137" s="158" t="s">
        <v>198</v>
      </c>
      <c r="E137" s="34"/>
      <c r="F137" s="159" t="s">
        <v>258</v>
      </c>
      <c r="G137" s="34"/>
      <c r="H137" s="34"/>
      <c r="I137" s="160"/>
      <c r="J137" s="34"/>
      <c r="K137" s="34"/>
      <c r="L137" s="35"/>
      <c r="M137" s="161"/>
      <c r="N137" s="162"/>
      <c r="O137" s="55"/>
      <c r="P137" s="55"/>
      <c r="Q137" s="55"/>
      <c r="R137" s="55"/>
      <c r="S137" s="55"/>
      <c r="T137" s="5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9" t="s">
        <v>198</v>
      </c>
      <c r="AU137" s="19" t="s">
        <v>85</v>
      </c>
    </row>
    <row r="138" spans="1:65" s="13" customFormat="1" ht="11.25">
      <c r="B138" s="163"/>
      <c r="D138" s="164" t="s">
        <v>200</v>
      </c>
      <c r="E138" s="165" t="s">
        <v>3</v>
      </c>
      <c r="F138" s="166" t="s">
        <v>259</v>
      </c>
      <c r="H138" s="165" t="s">
        <v>3</v>
      </c>
      <c r="I138" s="167"/>
      <c r="L138" s="163"/>
      <c r="M138" s="168"/>
      <c r="N138" s="169"/>
      <c r="O138" s="169"/>
      <c r="P138" s="169"/>
      <c r="Q138" s="169"/>
      <c r="R138" s="169"/>
      <c r="S138" s="169"/>
      <c r="T138" s="170"/>
      <c r="AT138" s="165" t="s">
        <v>200</v>
      </c>
      <c r="AU138" s="165" t="s">
        <v>85</v>
      </c>
      <c r="AV138" s="13" t="s">
        <v>83</v>
      </c>
      <c r="AW138" s="13" t="s">
        <v>37</v>
      </c>
      <c r="AX138" s="13" t="s">
        <v>76</v>
      </c>
      <c r="AY138" s="165" t="s">
        <v>189</v>
      </c>
    </row>
    <row r="139" spans="1:65" s="13" customFormat="1" ht="11.25">
      <c r="B139" s="163"/>
      <c r="D139" s="164" t="s">
        <v>200</v>
      </c>
      <c r="E139" s="165" t="s">
        <v>3</v>
      </c>
      <c r="F139" s="166" t="s">
        <v>216</v>
      </c>
      <c r="H139" s="165" t="s">
        <v>3</v>
      </c>
      <c r="I139" s="167"/>
      <c r="L139" s="163"/>
      <c r="M139" s="168"/>
      <c r="N139" s="169"/>
      <c r="O139" s="169"/>
      <c r="P139" s="169"/>
      <c r="Q139" s="169"/>
      <c r="R139" s="169"/>
      <c r="S139" s="169"/>
      <c r="T139" s="170"/>
      <c r="AT139" s="165" t="s">
        <v>200</v>
      </c>
      <c r="AU139" s="165" t="s">
        <v>85</v>
      </c>
      <c r="AV139" s="13" t="s">
        <v>83</v>
      </c>
      <c r="AW139" s="13" t="s">
        <v>37</v>
      </c>
      <c r="AX139" s="13" t="s">
        <v>76</v>
      </c>
      <c r="AY139" s="165" t="s">
        <v>189</v>
      </c>
    </row>
    <row r="140" spans="1:65" s="14" customFormat="1" ht="11.25">
      <c r="B140" s="171"/>
      <c r="D140" s="164" t="s">
        <v>200</v>
      </c>
      <c r="E140" s="172" t="s">
        <v>3</v>
      </c>
      <c r="F140" s="173" t="s">
        <v>649</v>
      </c>
      <c r="H140" s="174">
        <v>371</v>
      </c>
      <c r="I140" s="175"/>
      <c r="L140" s="171"/>
      <c r="M140" s="176"/>
      <c r="N140" s="177"/>
      <c r="O140" s="177"/>
      <c r="P140" s="177"/>
      <c r="Q140" s="177"/>
      <c r="R140" s="177"/>
      <c r="S140" s="177"/>
      <c r="T140" s="178"/>
      <c r="AT140" s="172" t="s">
        <v>200</v>
      </c>
      <c r="AU140" s="172" t="s">
        <v>85</v>
      </c>
      <c r="AV140" s="14" t="s">
        <v>85</v>
      </c>
      <c r="AW140" s="14" t="s">
        <v>37</v>
      </c>
      <c r="AX140" s="14" t="s">
        <v>76</v>
      </c>
      <c r="AY140" s="172" t="s">
        <v>189</v>
      </c>
    </row>
    <row r="141" spans="1:65" s="15" customFormat="1" ht="11.25">
      <c r="B141" s="179"/>
      <c r="D141" s="164" t="s">
        <v>200</v>
      </c>
      <c r="E141" s="180" t="s">
        <v>3</v>
      </c>
      <c r="F141" s="181" t="s">
        <v>203</v>
      </c>
      <c r="H141" s="182">
        <v>371</v>
      </c>
      <c r="I141" s="183"/>
      <c r="L141" s="179"/>
      <c r="M141" s="184"/>
      <c r="N141" s="185"/>
      <c r="O141" s="185"/>
      <c r="P141" s="185"/>
      <c r="Q141" s="185"/>
      <c r="R141" s="185"/>
      <c r="S141" s="185"/>
      <c r="T141" s="186"/>
      <c r="AT141" s="180" t="s">
        <v>200</v>
      </c>
      <c r="AU141" s="180" t="s">
        <v>85</v>
      </c>
      <c r="AV141" s="15" t="s">
        <v>196</v>
      </c>
      <c r="AW141" s="15" t="s">
        <v>37</v>
      </c>
      <c r="AX141" s="15" t="s">
        <v>83</v>
      </c>
      <c r="AY141" s="180" t="s">
        <v>189</v>
      </c>
    </row>
    <row r="142" spans="1:65" s="2" customFormat="1" ht="16.5" customHeight="1">
      <c r="A142" s="34"/>
      <c r="B142" s="144"/>
      <c r="C142" s="187" t="s">
        <v>239</v>
      </c>
      <c r="D142" s="187" t="s">
        <v>235</v>
      </c>
      <c r="E142" s="188" t="s">
        <v>261</v>
      </c>
      <c r="F142" s="189" t="s">
        <v>262</v>
      </c>
      <c r="G142" s="190" t="s">
        <v>238</v>
      </c>
      <c r="H142" s="191">
        <v>59.36</v>
      </c>
      <c r="I142" s="192"/>
      <c r="J142" s="193">
        <f>ROUND(I142*H142,2)</f>
        <v>0</v>
      </c>
      <c r="K142" s="189" t="s">
        <v>195</v>
      </c>
      <c r="L142" s="194"/>
      <c r="M142" s="195" t="s">
        <v>3</v>
      </c>
      <c r="N142" s="196" t="s">
        <v>47</v>
      </c>
      <c r="O142" s="55"/>
      <c r="P142" s="154">
        <f>O142*H142</f>
        <v>0</v>
      </c>
      <c r="Q142" s="154">
        <v>1</v>
      </c>
      <c r="R142" s="154">
        <f>Q142*H142</f>
        <v>59.36</v>
      </c>
      <c r="S142" s="154">
        <v>0</v>
      </c>
      <c r="T142" s="15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56" t="s">
        <v>239</v>
      </c>
      <c r="AT142" s="156" t="s">
        <v>235</v>
      </c>
      <c r="AU142" s="156" t="s">
        <v>85</v>
      </c>
      <c r="AY142" s="19" t="s">
        <v>189</v>
      </c>
      <c r="BE142" s="157">
        <f>IF(N142="základní",J142,0)</f>
        <v>0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9" t="s">
        <v>83</v>
      </c>
      <c r="BK142" s="157">
        <f>ROUND(I142*H142,2)</f>
        <v>0</v>
      </c>
      <c r="BL142" s="19" t="s">
        <v>196</v>
      </c>
      <c r="BM142" s="156" t="s">
        <v>654</v>
      </c>
    </row>
    <row r="143" spans="1:65" s="13" customFormat="1" ht="11.25">
      <c r="B143" s="163"/>
      <c r="D143" s="164" t="s">
        <v>200</v>
      </c>
      <c r="E143" s="165" t="s">
        <v>3</v>
      </c>
      <c r="F143" s="166" t="s">
        <v>264</v>
      </c>
      <c r="H143" s="165" t="s">
        <v>3</v>
      </c>
      <c r="I143" s="167"/>
      <c r="L143" s="163"/>
      <c r="M143" s="168"/>
      <c r="N143" s="169"/>
      <c r="O143" s="169"/>
      <c r="P143" s="169"/>
      <c r="Q143" s="169"/>
      <c r="R143" s="169"/>
      <c r="S143" s="169"/>
      <c r="T143" s="170"/>
      <c r="AT143" s="165" t="s">
        <v>200</v>
      </c>
      <c r="AU143" s="165" t="s">
        <v>85</v>
      </c>
      <c r="AV143" s="13" t="s">
        <v>83</v>
      </c>
      <c r="AW143" s="13" t="s">
        <v>37</v>
      </c>
      <c r="AX143" s="13" t="s">
        <v>76</v>
      </c>
      <c r="AY143" s="165" t="s">
        <v>189</v>
      </c>
    </row>
    <row r="144" spans="1:65" s="14" customFormat="1" ht="11.25">
      <c r="B144" s="171"/>
      <c r="D144" s="164" t="s">
        <v>200</v>
      </c>
      <c r="E144" s="172" t="s">
        <v>3</v>
      </c>
      <c r="F144" s="173" t="s">
        <v>655</v>
      </c>
      <c r="H144" s="174">
        <v>59.36</v>
      </c>
      <c r="I144" s="175"/>
      <c r="L144" s="171"/>
      <c r="M144" s="176"/>
      <c r="N144" s="177"/>
      <c r="O144" s="177"/>
      <c r="P144" s="177"/>
      <c r="Q144" s="177"/>
      <c r="R144" s="177"/>
      <c r="S144" s="177"/>
      <c r="T144" s="178"/>
      <c r="AT144" s="172" t="s">
        <v>200</v>
      </c>
      <c r="AU144" s="172" t="s">
        <v>85</v>
      </c>
      <c r="AV144" s="14" t="s">
        <v>85</v>
      </c>
      <c r="AW144" s="14" t="s">
        <v>37</v>
      </c>
      <c r="AX144" s="14" t="s">
        <v>76</v>
      </c>
      <c r="AY144" s="172" t="s">
        <v>189</v>
      </c>
    </row>
    <row r="145" spans="1:65" s="15" customFormat="1" ht="11.25">
      <c r="B145" s="179"/>
      <c r="D145" s="164" t="s">
        <v>200</v>
      </c>
      <c r="E145" s="180" t="s">
        <v>3</v>
      </c>
      <c r="F145" s="181" t="s">
        <v>203</v>
      </c>
      <c r="H145" s="182">
        <v>59.36</v>
      </c>
      <c r="I145" s="183"/>
      <c r="L145" s="179"/>
      <c r="M145" s="184"/>
      <c r="N145" s="185"/>
      <c r="O145" s="185"/>
      <c r="P145" s="185"/>
      <c r="Q145" s="185"/>
      <c r="R145" s="185"/>
      <c r="S145" s="185"/>
      <c r="T145" s="186"/>
      <c r="AT145" s="180" t="s">
        <v>200</v>
      </c>
      <c r="AU145" s="180" t="s">
        <v>85</v>
      </c>
      <c r="AV145" s="15" t="s">
        <v>196</v>
      </c>
      <c r="AW145" s="15" t="s">
        <v>37</v>
      </c>
      <c r="AX145" s="15" t="s">
        <v>83</v>
      </c>
      <c r="AY145" s="180" t="s">
        <v>189</v>
      </c>
    </row>
    <row r="146" spans="1:65" s="2" customFormat="1" ht="16.5" customHeight="1">
      <c r="A146" s="34"/>
      <c r="B146" s="144"/>
      <c r="C146" s="145" t="s">
        <v>260</v>
      </c>
      <c r="D146" s="145" t="s">
        <v>191</v>
      </c>
      <c r="E146" s="146" t="s">
        <v>267</v>
      </c>
      <c r="F146" s="147" t="s">
        <v>268</v>
      </c>
      <c r="G146" s="148" t="s">
        <v>221</v>
      </c>
      <c r="H146" s="149">
        <v>449.35</v>
      </c>
      <c r="I146" s="150"/>
      <c r="J146" s="151">
        <f>ROUND(I146*H146,2)</f>
        <v>0</v>
      </c>
      <c r="K146" s="147" t="s">
        <v>195</v>
      </c>
      <c r="L146" s="35"/>
      <c r="M146" s="152" t="s">
        <v>3</v>
      </c>
      <c r="N146" s="153" t="s">
        <v>47</v>
      </c>
      <c r="O146" s="55"/>
      <c r="P146" s="154">
        <f>O146*H146</f>
        <v>0</v>
      </c>
      <c r="Q146" s="154">
        <v>0</v>
      </c>
      <c r="R146" s="154">
        <f>Q146*H146</f>
        <v>0</v>
      </c>
      <c r="S146" s="154">
        <v>0</v>
      </c>
      <c r="T146" s="15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56" t="s">
        <v>196</v>
      </c>
      <c r="AT146" s="156" t="s">
        <v>191</v>
      </c>
      <c r="AU146" s="156" t="s">
        <v>85</v>
      </c>
      <c r="AY146" s="19" t="s">
        <v>189</v>
      </c>
      <c r="BE146" s="157">
        <f>IF(N146="základní",J146,0)</f>
        <v>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9" t="s">
        <v>83</v>
      </c>
      <c r="BK146" s="157">
        <f>ROUND(I146*H146,2)</f>
        <v>0</v>
      </c>
      <c r="BL146" s="19" t="s">
        <v>196</v>
      </c>
      <c r="BM146" s="156" t="s">
        <v>656</v>
      </c>
    </row>
    <row r="147" spans="1:65" s="2" customFormat="1" ht="11.25">
      <c r="A147" s="34"/>
      <c r="B147" s="35"/>
      <c r="C147" s="34"/>
      <c r="D147" s="158" t="s">
        <v>198</v>
      </c>
      <c r="E147" s="34"/>
      <c r="F147" s="159" t="s">
        <v>270</v>
      </c>
      <c r="G147" s="34"/>
      <c r="H147" s="34"/>
      <c r="I147" s="160"/>
      <c r="J147" s="34"/>
      <c r="K147" s="34"/>
      <c r="L147" s="35"/>
      <c r="M147" s="161"/>
      <c r="N147" s="162"/>
      <c r="O147" s="55"/>
      <c r="P147" s="55"/>
      <c r="Q147" s="55"/>
      <c r="R147" s="55"/>
      <c r="S147" s="55"/>
      <c r="T147" s="56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9" t="s">
        <v>198</v>
      </c>
      <c r="AU147" s="19" t="s">
        <v>85</v>
      </c>
    </row>
    <row r="148" spans="1:65" s="13" customFormat="1" ht="11.25">
      <c r="B148" s="163"/>
      <c r="D148" s="164" t="s">
        <v>200</v>
      </c>
      <c r="E148" s="165" t="s">
        <v>3</v>
      </c>
      <c r="F148" s="166" t="s">
        <v>271</v>
      </c>
      <c r="H148" s="165" t="s">
        <v>3</v>
      </c>
      <c r="I148" s="167"/>
      <c r="L148" s="163"/>
      <c r="M148" s="168"/>
      <c r="N148" s="169"/>
      <c r="O148" s="169"/>
      <c r="P148" s="169"/>
      <c r="Q148" s="169"/>
      <c r="R148" s="169"/>
      <c r="S148" s="169"/>
      <c r="T148" s="170"/>
      <c r="AT148" s="165" t="s">
        <v>200</v>
      </c>
      <c r="AU148" s="165" t="s">
        <v>85</v>
      </c>
      <c r="AV148" s="13" t="s">
        <v>83</v>
      </c>
      <c r="AW148" s="13" t="s">
        <v>37</v>
      </c>
      <c r="AX148" s="13" t="s">
        <v>76</v>
      </c>
      <c r="AY148" s="165" t="s">
        <v>189</v>
      </c>
    </row>
    <row r="149" spans="1:65" s="13" customFormat="1" ht="11.25">
      <c r="B149" s="163"/>
      <c r="D149" s="164" t="s">
        <v>200</v>
      </c>
      <c r="E149" s="165" t="s">
        <v>3</v>
      </c>
      <c r="F149" s="166" t="s">
        <v>657</v>
      </c>
      <c r="H149" s="165" t="s">
        <v>3</v>
      </c>
      <c r="I149" s="167"/>
      <c r="L149" s="163"/>
      <c r="M149" s="168"/>
      <c r="N149" s="169"/>
      <c r="O149" s="169"/>
      <c r="P149" s="169"/>
      <c r="Q149" s="169"/>
      <c r="R149" s="169"/>
      <c r="S149" s="169"/>
      <c r="T149" s="170"/>
      <c r="AT149" s="165" t="s">
        <v>200</v>
      </c>
      <c r="AU149" s="165" t="s">
        <v>85</v>
      </c>
      <c r="AV149" s="13" t="s">
        <v>83</v>
      </c>
      <c r="AW149" s="13" t="s">
        <v>37</v>
      </c>
      <c r="AX149" s="13" t="s">
        <v>76</v>
      </c>
      <c r="AY149" s="165" t="s">
        <v>189</v>
      </c>
    </row>
    <row r="150" spans="1:65" s="14" customFormat="1" ht="11.25">
      <c r="B150" s="171"/>
      <c r="D150" s="164" t="s">
        <v>200</v>
      </c>
      <c r="E150" s="172" t="s">
        <v>3</v>
      </c>
      <c r="F150" s="173" t="s">
        <v>658</v>
      </c>
      <c r="H150" s="174">
        <v>105.05</v>
      </c>
      <c r="I150" s="175"/>
      <c r="L150" s="171"/>
      <c r="M150" s="176"/>
      <c r="N150" s="177"/>
      <c r="O150" s="177"/>
      <c r="P150" s="177"/>
      <c r="Q150" s="177"/>
      <c r="R150" s="177"/>
      <c r="S150" s="177"/>
      <c r="T150" s="178"/>
      <c r="AT150" s="172" t="s">
        <v>200</v>
      </c>
      <c r="AU150" s="172" t="s">
        <v>85</v>
      </c>
      <c r="AV150" s="14" t="s">
        <v>85</v>
      </c>
      <c r="AW150" s="14" t="s">
        <v>37</v>
      </c>
      <c r="AX150" s="14" t="s">
        <v>76</v>
      </c>
      <c r="AY150" s="172" t="s">
        <v>189</v>
      </c>
    </row>
    <row r="151" spans="1:65" s="14" customFormat="1" ht="11.25">
      <c r="B151" s="171"/>
      <c r="D151" s="164" t="s">
        <v>200</v>
      </c>
      <c r="E151" s="172" t="s">
        <v>3</v>
      </c>
      <c r="F151" s="173" t="s">
        <v>659</v>
      </c>
      <c r="H151" s="174">
        <v>338.47</v>
      </c>
      <c r="I151" s="175"/>
      <c r="L151" s="171"/>
      <c r="M151" s="176"/>
      <c r="N151" s="177"/>
      <c r="O151" s="177"/>
      <c r="P151" s="177"/>
      <c r="Q151" s="177"/>
      <c r="R151" s="177"/>
      <c r="S151" s="177"/>
      <c r="T151" s="178"/>
      <c r="AT151" s="172" t="s">
        <v>200</v>
      </c>
      <c r="AU151" s="172" t="s">
        <v>85</v>
      </c>
      <c r="AV151" s="14" t="s">
        <v>85</v>
      </c>
      <c r="AW151" s="14" t="s">
        <v>37</v>
      </c>
      <c r="AX151" s="14" t="s">
        <v>76</v>
      </c>
      <c r="AY151" s="172" t="s">
        <v>189</v>
      </c>
    </row>
    <row r="152" spans="1:65" s="14" customFormat="1" ht="11.25">
      <c r="B152" s="171"/>
      <c r="D152" s="164" t="s">
        <v>200</v>
      </c>
      <c r="E152" s="172" t="s">
        <v>3</v>
      </c>
      <c r="F152" s="173" t="s">
        <v>660</v>
      </c>
      <c r="H152" s="174">
        <v>5.83</v>
      </c>
      <c r="I152" s="175"/>
      <c r="L152" s="171"/>
      <c r="M152" s="176"/>
      <c r="N152" s="177"/>
      <c r="O152" s="177"/>
      <c r="P152" s="177"/>
      <c r="Q152" s="177"/>
      <c r="R152" s="177"/>
      <c r="S152" s="177"/>
      <c r="T152" s="178"/>
      <c r="AT152" s="172" t="s">
        <v>200</v>
      </c>
      <c r="AU152" s="172" t="s">
        <v>85</v>
      </c>
      <c r="AV152" s="14" t="s">
        <v>85</v>
      </c>
      <c r="AW152" s="14" t="s">
        <v>37</v>
      </c>
      <c r="AX152" s="14" t="s">
        <v>76</v>
      </c>
      <c r="AY152" s="172" t="s">
        <v>189</v>
      </c>
    </row>
    <row r="153" spans="1:65" s="15" customFormat="1" ht="11.25">
      <c r="B153" s="179"/>
      <c r="D153" s="164" t="s">
        <v>200</v>
      </c>
      <c r="E153" s="180" t="s">
        <v>3</v>
      </c>
      <c r="F153" s="181" t="s">
        <v>203</v>
      </c>
      <c r="H153" s="182">
        <v>449.35</v>
      </c>
      <c r="I153" s="183"/>
      <c r="L153" s="179"/>
      <c r="M153" s="184"/>
      <c r="N153" s="185"/>
      <c r="O153" s="185"/>
      <c r="P153" s="185"/>
      <c r="Q153" s="185"/>
      <c r="R153" s="185"/>
      <c r="S153" s="185"/>
      <c r="T153" s="186"/>
      <c r="AT153" s="180" t="s">
        <v>200</v>
      </c>
      <c r="AU153" s="180" t="s">
        <v>85</v>
      </c>
      <c r="AV153" s="15" t="s">
        <v>196</v>
      </c>
      <c r="AW153" s="15" t="s">
        <v>37</v>
      </c>
      <c r="AX153" s="15" t="s">
        <v>83</v>
      </c>
      <c r="AY153" s="180" t="s">
        <v>189</v>
      </c>
    </row>
    <row r="154" spans="1:65" s="2" customFormat="1" ht="24.2" customHeight="1">
      <c r="A154" s="34"/>
      <c r="B154" s="144"/>
      <c r="C154" s="145" t="s">
        <v>266</v>
      </c>
      <c r="D154" s="145" t="s">
        <v>191</v>
      </c>
      <c r="E154" s="146" t="s">
        <v>275</v>
      </c>
      <c r="F154" s="147" t="s">
        <v>276</v>
      </c>
      <c r="G154" s="148" t="s">
        <v>221</v>
      </c>
      <c r="H154" s="149">
        <v>371</v>
      </c>
      <c r="I154" s="150"/>
      <c r="J154" s="151">
        <f>ROUND(I154*H154,2)</f>
        <v>0</v>
      </c>
      <c r="K154" s="147" t="s">
        <v>195</v>
      </c>
      <c r="L154" s="35"/>
      <c r="M154" s="152" t="s">
        <v>3</v>
      </c>
      <c r="N154" s="153" t="s">
        <v>47</v>
      </c>
      <c r="O154" s="55"/>
      <c r="P154" s="154">
        <f>O154*H154</f>
        <v>0</v>
      </c>
      <c r="Q154" s="154">
        <v>0</v>
      </c>
      <c r="R154" s="154">
        <f>Q154*H154</f>
        <v>0</v>
      </c>
      <c r="S154" s="154">
        <v>0</v>
      </c>
      <c r="T154" s="15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56" t="s">
        <v>196</v>
      </c>
      <c r="AT154" s="156" t="s">
        <v>191</v>
      </c>
      <c r="AU154" s="156" t="s">
        <v>85</v>
      </c>
      <c r="AY154" s="19" t="s">
        <v>189</v>
      </c>
      <c r="BE154" s="157">
        <f>IF(N154="základní",J154,0)</f>
        <v>0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9" t="s">
        <v>83</v>
      </c>
      <c r="BK154" s="157">
        <f>ROUND(I154*H154,2)</f>
        <v>0</v>
      </c>
      <c r="BL154" s="19" t="s">
        <v>196</v>
      </c>
      <c r="BM154" s="156" t="s">
        <v>661</v>
      </c>
    </row>
    <row r="155" spans="1:65" s="2" customFormat="1" ht="11.25">
      <c r="A155" s="34"/>
      <c r="B155" s="35"/>
      <c r="C155" s="34"/>
      <c r="D155" s="158" t="s">
        <v>198</v>
      </c>
      <c r="E155" s="34"/>
      <c r="F155" s="159" t="s">
        <v>278</v>
      </c>
      <c r="G155" s="34"/>
      <c r="H155" s="34"/>
      <c r="I155" s="160"/>
      <c r="J155" s="34"/>
      <c r="K155" s="34"/>
      <c r="L155" s="35"/>
      <c r="M155" s="161"/>
      <c r="N155" s="162"/>
      <c r="O155" s="55"/>
      <c r="P155" s="55"/>
      <c r="Q155" s="55"/>
      <c r="R155" s="55"/>
      <c r="S155" s="55"/>
      <c r="T155" s="56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9" t="s">
        <v>198</v>
      </c>
      <c r="AU155" s="19" t="s">
        <v>85</v>
      </c>
    </row>
    <row r="156" spans="1:65" s="13" customFormat="1" ht="11.25">
      <c r="B156" s="163"/>
      <c r="D156" s="164" t="s">
        <v>200</v>
      </c>
      <c r="E156" s="165" t="s">
        <v>3</v>
      </c>
      <c r="F156" s="166" t="s">
        <v>279</v>
      </c>
      <c r="H156" s="165" t="s">
        <v>3</v>
      </c>
      <c r="I156" s="167"/>
      <c r="L156" s="163"/>
      <c r="M156" s="168"/>
      <c r="N156" s="169"/>
      <c r="O156" s="169"/>
      <c r="P156" s="169"/>
      <c r="Q156" s="169"/>
      <c r="R156" s="169"/>
      <c r="S156" s="169"/>
      <c r="T156" s="170"/>
      <c r="AT156" s="165" t="s">
        <v>200</v>
      </c>
      <c r="AU156" s="165" t="s">
        <v>85</v>
      </c>
      <c r="AV156" s="13" t="s">
        <v>83</v>
      </c>
      <c r="AW156" s="13" t="s">
        <v>37</v>
      </c>
      <c r="AX156" s="13" t="s">
        <v>76</v>
      </c>
      <c r="AY156" s="165" t="s">
        <v>189</v>
      </c>
    </row>
    <row r="157" spans="1:65" s="13" customFormat="1" ht="11.25">
      <c r="B157" s="163"/>
      <c r="D157" s="164" t="s">
        <v>200</v>
      </c>
      <c r="E157" s="165" t="s">
        <v>3</v>
      </c>
      <c r="F157" s="166" t="s">
        <v>216</v>
      </c>
      <c r="H157" s="165" t="s">
        <v>3</v>
      </c>
      <c r="I157" s="167"/>
      <c r="L157" s="163"/>
      <c r="M157" s="168"/>
      <c r="N157" s="169"/>
      <c r="O157" s="169"/>
      <c r="P157" s="169"/>
      <c r="Q157" s="169"/>
      <c r="R157" s="169"/>
      <c r="S157" s="169"/>
      <c r="T157" s="170"/>
      <c r="AT157" s="165" t="s">
        <v>200</v>
      </c>
      <c r="AU157" s="165" t="s">
        <v>85</v>
      </c>
      <c r="AV157" s="13" t="s">
        <v>83</v>
      </c>
      <c r="AW157" s="13" t="s">
        <v>37</v>
      </c>
      <c r="AX157" s="13" t="s">
        <v>76</v>
      </c>
      <c r="AY157" s="165" t="s">
        <v>189</v>
      </c>
    </row>
    <row r="158" spans="1:65" s="14" customFormat="1" ht="11.25">
      <c r="B158" s="171"/>
      <c r="D158" s="164" t="s">
        <v>200</v>
      </c>
      <c r="E158" s="172" t="s">
        <v>3</v>
      </c>
      <c r="F158" s="173" t="s">
        <v>649</v>
      </c>
      <c r="H158" s="174">
        <v>371</v>
      </c>
      <c r="I158" s="175"/>
      <c r="L158" s="171"/>
      <c r="M158" s="176"/>
      <c r="N158" s="177"/>
      <c r="O158" s="177"/>
      <c r="P158" s="177"/>
      <c r="Q158" s="177"/>
      <c r="R158" s="177"/>
      <c r="S158" s="177"/>
      <c r="T158" s="178"/>
      <c r="AT158" s="172" t="s">
        <v>200</v>
      </c>
      <c r="AU158" s="172" t="s">
        <v>85</v>
      </c>
      <c r="AV158" s="14" t="s">
        <v>85</v>
      </c>
      <c r="AW158" s="14" t="s">
        <v>37</v>
      </c>
      <c r="AX158" s="14" t="s">
        <v>76</v>
      </c>
      <c r="AY158" s="172" t="s">
        <v>189</v>
      </c>
    </row>
    <row r="159" spans="1:65" s="15" customFormat="1" ht="11.25">
      <c r="B159" s="179"/>
      <c r="D159" s="164" t="s">
        <v>200</v>
      </c>
      <c r="E159" s="180" t="s">
        <v>3</v>
      </c>
      <c r="F159" s="181" t="s">
        <v>203</v>
      </c>
      <c r="H159" s="182">
        <v>371</v>
      </c>
      <c r="I159" s="183"/>
      <c r="L159" s="179"/>
      <c r="M159" s="184"/>
      <c r="N159" s="185"/>
      <c r="O159" s="185"/>
      <c r="P159" s="185"/>
      <c r="Q159" s="185"/>
      <c r="R159" s="185"/>
      <c r="S159" s="185"/>
      <c r="T159" s="186"/>
      <c r="AT159" s="180" t="s">
        <v>200</v>
      </c>
      <c r="AU159" s="180" t="s">
        <v>85</v>
      </c>
      <c r="AV159" s="15" t="s">
        <v>196</v>
      </c>
      <c r="AW159" s="15" t="s">
        <v>37</v>
      </c>
      <c r="AX159" s="15" t="s">
        <v>83</v>
      </c>
      <c r="AY159" s="180" t="s">
        <v>189</v>
      </c>
    </row>
    <row r="160" spans="1:65" s="2" customFormat="1" ht="16.5" customHeight="1">
      <c r="A160" s="34"/>
      <c r="B160" s="144"/>
      <c r="C160" s="187" t="s">
        <v>274</v>
      </c>
      <c r="D160" s="187" t="s">
        <v>235</v>
      </c>
      <c r="E160" s="188" t="s">
        <v>281</v>
      </c>
      <c r="F160" s="189" t="s">
        <v>282</v>
      </c>
      <c r="G160" s="190" t="s">
        <v>283</v>
      </c>
      <c r="H160" s="191">
        <v>11.13</v>
      </c>
      <c r="I160" s="192"/>
      <c r="J160" s="193">
        <f>ROUND(I160*H160,2)</f>
        <v>0</v>
      </c>
      <c r="K160" s="189" t="s">
        <v>195</v>
      </c>
      <c r="L160" s="194"/>
      <c r="M160" s="195" t="s">
        <v>3</v>
      </c>
      <c r="N160" s="196" t="s">
        <v>47</v>
      </c>
      <c r="O160" s="55"/>
      <c r="P160" s="154">
        <f>O160*H160</f>
        <v>0</v>
      </c>
      <c r="Q160" s="154">
        <v>1E-3</v>
      </c>
      <c r="R160" s="154">
        <f>Q160*H160</f>
        <v>1.1130000000000001E-2</v>
      </c>
      <c r="S160" s="154">
        <v>0</v>
      </c>
      <c r="T160" s="15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56" t="s">
        <v>239</v>
      </c>
      <c r="AT160" s="156" t="s">
        <v>235</v>
      </c>
      <c r="AU160" s="156" t="s">
        <v>85</v>
      </c>
      <c r="AY160" s="19" t="s">
        <v>189</v>
      </c>
      <c r="BE160" s="157">
        <f>IF(N160="základní",J160,0)</f>
        <v>0</v>
      </c>
      <c r="BF160" s="157">
        <f>IF(N160="snížená",J160,0)</f>
        <v>0</v>
      </c>
      <c r="BG160" s="157">
        <f>IF(N160="zákl. přenesená",J160,0)</f>
        <v>0</v>
      </c>
      <c r="BH160" s="157">
        <f>IF(N160="sníž. přenesená",J160,0)</f>
        <v>0</v>
      </c>
      <c r="BI160" s="157">
        <f>IF(N160="nulová",J160,0)</f>
        <v>0</v>
      </c>
      <c r="BJ160" s="19" t="s">
        <v>83</v>
      </c>
      <c r="BK160" s="157">
        <f>ROUND(I160*H160,2)</f>
        <v>0</v>
      </c>
      <c r="BL160" s="19" t="s">
        <v>196</v>
      </c>
      <c r="BM160" s="156" t="s">
        <v>662</v>
      </c>
    </row>
    <row r="161" spans="1:65" s="13" customFormat="1" ht="11.25">
      <c r="B161" s="163"/>
      <c r="D161" s="164" t="s">
        <v>200</v>
      </c>
      <c r="E161" s="165" t="s">
        <v>3</v>
      </c>
      <c r="F161" s="166" t="s">
        <v>285</v>
      </c>
      <c r="H161" s="165" t="s">
        <v>3</v>
      </c>
      <c r="I161" s="167"/>
      <c r="L161" s="163"/>
      <c r="M161" s="168"/>
      <c r="N161" s="169"/>
      <c r="O161" s="169"/>
      <c r="P161" s="169"/>
      <c r="Q161" s="169"/>
      <c r="R161" s="169"/>
      <c r="S161" s="169"/>
      <c r="T161" s="170"/>
      <c r="AT161" s="165" t="s">
        <v>200</v>
      </c>
      <c r="AU161" s="165" t="s">
        <v>85</v>
      </c>
      <c r="AV161" s="13" t="s">
        <v>83</v>
      </c>
      <c r="AW161" s="13" t="s">
        <v>37</v>
      </c>
      <c r="AX161" s="13" t="s">
        <v>76</v>
      </c>
      <c r="AY161" s="165" t="s">
        <v>189</v>
      </c>
    </row>
    <row r="162" spans="1:65" s="14" customFormat="1" ht="11.25">
      <c r="B162" s="171"/>
      <c r="D162" s="164" t="s">
        <v>200</v>
      </c>
      <c r="E162" s="172" t="s">
        <v>3</v>
      </c>
      <c r="F162" s="173" t="s">
        <v>663</v>
      </c>
      <c r="H162" s="174">
        <v>11.13</v>
      </c>
      <c r="I162" s="175"/>
      <c r="L162" s="171"/>
      <c r="M162" s="176"/>
      <c r="N162" s="177"/>
      <c r="O162" s="177"/>
      <c r="P162" s="177"/>
      <c r="Q162" s="177"/>
      <c r="R162" s="177"/>
      <c r="S162" s="177"/>
      <c r="T162" s="178"/>
      <c r="AT162" s="172" t="s">
        <v>200</v>
      </c>
      <c r="AU162" s="172" t="s">
        <v>85</v>
      </c>
      <c r="AV162" s="14" t="s">
        <v>85</v>
      </c>
      <c r="AW162" s="14" t="s">
        <v>37</v>
      </c>
      <c r="AX162" s="14" t="s">
        <v>76</v>
      </c>
      <c r="AY162" s="172" t="s">
        <v>189</v>
      </c>
    </row>
    <row r="163" spans="1:65" s="15" customFormat="1" ht="11.25">
      <c r="B163" s="179"/>
      <c r="D163" s="164" t="s">
        <v>200</v>
      </c>
      <c r="E163" s="180" t="s">
        <v>3</v>
      </c>
      <c r="F163" s="181" t="s">
        <v>203</v>
      </c>
      <c r="H163" s="182">
        <v>11.13</v>
      </c>
      <c r="I163" s="183"/>
      <c r="L163" s="179"/>
      <c r="M163" s="184"/>
      <c r="N163" s="185"/>
      <c r="O163" s="185"/>
      <c r="P163" s="185"/>
      <c r="Q163" s="185"/>
      <c r="R163" s="185"/>
      <c r="S163" s="185"/>
      <c r="T163" s="186"/>
      <c r="AT163" s="180" t="s">
        <v>200</v>
      </c>
      <c r="AU163" s="180" t="s">
        <v>85</v>
      </c>
      <c r="AV163" s="15" t="s">
        <v>196</v>
      </c>
      <c r="AW163" s="15" t="s">
        <v>37</v>
      </c>
      <c r="AX163" s="15" t="s">
        <v>83</v>
      </c>
      <c r="AY163" s="180" t="s">
        <v>189</v>
      </c>
    </row>
    <row r="164" spans="1:65" s="2" customFormat="1" ht="24.2" customHeight="1">
      <c r="A164" s="34"/>
      <c r="B164" s="144"/>
      <c r="C164" s="145" t="s">
        <v>280</v>
      </c>
      <c r="D164" s="145" t="s">
        <v>191</v>
      </c>
      <c r="E164" s="146" t="s">
        <v>664</v>
      </c>
      <c r="F164" s="147" t="s">
        <v>665</v>
      </c>
      <c r="G164" s="148" t="s">
        <v>221</v>
      </c>
      <c r="H164" s="149">
        <v>29</v>
      </c>
      <c r="I164" s="150"/>
      <c r="J164" s="151">
        <f>ROUND(I164*H164,2)</f>
        <v>0</v>
      </c>
      <c r="K164" s="147" t="s">
        <v>195</v>
      </c>
      <c r="L164" s="35"/>
      <c r="M164" s="152" t="s">
        <v>3</v>
      </c>
      <c r="N164" s="153" t="s">
        <v>47</v>
      </c>
      <c r="O164" s="55"/>
      <c r="P164" s="154">
        <f>O164*H164</f>
        <v>0</v>
      </c>
      <c r="Q164" s="154">
        <v>0</v>
      </c>
      <c r="R164" s="154">
        <f>Q164*H164</f>
        <v>0</v>
      </c>
      <c r="S164" s="154">
        <v>0</v>
      </c>
      <c r="T164" s="15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56" t="s">
        <v>196</v>
      </c>
      <c r="AT164" s="156" t="s">
        <v>191</v>
      </c>
      <c r="AU164" s="156" t="s">
        <v>85</v>
      </c>
      <c r="AY164" s="19" t="s">
        <v>189</v>
      </c>
      <c r="BE164" s="157">
        <f>IF(N164="základní",J164,0)</f>
        <v>0</v>
      </c>
      <c r="BF164" s="157">
        <f>IF(N164="snížená",J164,0)</f>
        <v>0</v>
      </c>
      <c r="BG164" s="157">
        <f>IF(N164="zákl. přenesená",J164,0)</f>
        <v>0</v>
      </c>
      <c r="BH164" s="157">
        <f>IF(N164="sníž. přenesená",J164,0)</f>
        <v>0</v>
      </c>
      <c r="BI164" s="157">
        <f>IF(N164="nulová",J164,0)</f>
        <v>0</v>
      </c>
      <c r="BJ164" s="19" t="s">
        <v>83</v>
      </c>
      <c r="BK164" s="157">
        <f>ROUND(I164*H164,2)</f>
        <v>0</v>
      </c>
      <c r="BL164" s="19" t="s">
        <v>196</v>
      </c>
      <c r="BM164" s="156" t="s">
        <v>666</v>
      </c>
    </row>
    <row r="165" spans="1:65" s="2" customFormat="1" ht="11.25">
      <c r="A165" s="34"/>
      <c r="B165" s="35"/>
      <c r="C165" s="34"/>
      <c r="D165" s="158" t="s">
        <v>198</v>
      </c>
      <c r="E165" s="34"/>
      <c r="F165" s="159" t="s">
        <v>667</v>
      </c>
      <c r="G165" s="34"/>
      <c r="H165" s="34"/>
      <c r="I165" s="160"/>
      <c r="J165" s="34"/>
      <c r="K165" s="34"/>
      <c r="L165" s="35"/>
      <c r="M165" s="161"/>
      <c r="N165" s="162"/>
      <c r="O165" s="55"/>
      <c r="P165" s="55"/>
      <c r="Q165" s="55"/>
      <c r="R165" s="55"/>
      <c r="S165" s="55"/>
      <c r="T165" s="56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9" t="s">
        <v>198</v>
      </c>
      <c r="AU165" s="19" t="s">
        <v>85</v>
      </c>
    </row>
    <row r="166" spans="1:65" s="13" customFormat="1" ht="11.25">
      <c r="B166" s="163"/>
      <c r="D166" s="164" t="s">
        <v>200</v>
      </c>
      <c r="E166" s="165" t="s">
        <v>3</v>
      </c>
      <c r="F166" s="166" t="s">
        <v>648</v>
      </c>
      <c r="H166" s="165" t="s">
        <v>3</v>
      </c>
      <c r="I166" s="167"/>
      <c r="L166" s="163"/>
      <c r="M166" s="168"/>
      <c r="N166" s="169"/>
      <c r="O166" s="169"/>
      <c r="P166" s="169"/>
      <c r="Q166" s="169"/>
      <c r="R166" s="169"/>
      <c r="S166" s="169"/>
      <c r="T166" s="170"/>
      <c r="AT166" s="165" t="s">
        <v>200</v>
      </c>
      <c r="AU166" s="165" t="s">
        <v>85</v>
      </c>
      <c r="AV166" s="13" t="s">
        <v>83</v>
      </c>
      <c r="AW166" s="13" t="s">
        <v>37</v>
      </c>
      <c r="AX166" s="13" t="s">
        <v>76</v>
      </c>
      <c r="AY166" s="165" t="s">
        <v>189</v>
      </c>
    </row>
    <row r="167" spans="1:65" s="13" customFormat="1" ht="11.25">
      <c r="B167" s="163"/>
      <c r="D167" s="164" t="s">
        <v>200</v>
      </c>
      <c r="E167" s="165" t="s">
        <v>3</v>
      </c>
      <c r="F167" s="166" t="s">
        <v>216</v>
      </c>
      <c r="H167" s="165" t="s">
        <v>3</v>
      </c>
      <c r="I167" s="167"/>
      <c r="L167" s="163"/>
      <c r="M167" s="168"/>
      <c r="N167" s="169"/>
      <c r="O167" s="169"/>
      <c r="P167" s="169"/>
      <c r="Q167" s="169"/>
      <c r="R167" s="169"/>
      <c r="S167" s="169"/>
      <c r="T167" s="170"/>
      <c r="AT167" s="165" t="s">
        <v>200</v>
      </c>
      <c r="AU167" s="165" t="s">
        <v>85</v>
      </c>
      <c r="AV167" s="13" t="s">
        <v>83</v>
      </c>
      <c r="AW167" s="13" t="s">
        <v>37</v>
      </c>
      <c r="AX167" s="13" t="s">
        <v>76</v>
      </c>
      <c r="AY167" s="165" t="s">
        <v>189</v>
      </c>
    </row>
    <row r="168" spans="1:65" s="14" customFormat="1" ht="11.25">
      <c r="B168" s="171"/>
      <c r="D168" s="164" t="s">
        <v>200</v>
      </c>
      <c r="E168" s="172" t="s">
        <v>3</v>
      </c>
      <c r="F168" s="173" t="s">
        <v>400</v>
      </c>
      <c r="H168" s="174">
        <v>29</v>
      </c>
      <c r="I168" s="175"/>
      <c r="L168" s="171"/>
      <c r="M168" s="176"/>
      <c r="N168" s="177"/>
      <c r="O168" s="177"/>
      <c r="P168" s="177"/>
      <c r="Q168" s="177"/>
      <c r="R168" s="177"/>
      <c r="S168" s="177"/>
      <c r="T168" s="178"/>
      <c r="AT168" s="172" t="s">
        <v>200</v>
      </c>
      <c r="AU168" s="172" t="s">
        <v>85</v>
      </c>
      <c r="AV168" s="14" t="s">
        <v>85</v>
      </c>
      <c r="AW168" s="14" t="s">
        <v>37</v>
      </c>
      <c r="AX168" s="14" t="s">
        <v>76</v>
      </c>
      <c r="AY168" s="172" t="s">
        <v>189</v>
      </c>
    </row>
    <row r="169" spans="1:65" s="15" customFormat="1" ht="11.25">
      <c r="B169" s="179"/>
      <c r="D169" s="164" t="s">
        <v>200</v>
      </c>
      <c r="E169" s="180" t="s">
        <v>3</v>
      </c>
      <c r="F169" s="181" t="s">
        <v>203</v>
      </c>
      <c r="H169" s="182">
        <v>29</v>
      </c>
      <c r="I169" s="183"/>
      <c r="L169" s="179"/>
      <c r="M169" s="184"/>
      <c r="N169" s="185"/>
      <c r="O169" s="185"/>
      <c r="P169" s="185"/>
      <c r="Q169" s="185"/>
      <c r="R169" s="185"/>
      <c r="S169" s="185"/>
      <c r="T169" s="186"/>
      <c r="AT169" s="180" t="s">
        <v>200</v>
      </c>
      <c r="AU169" s="180" t="s">
        <v>85</v>
      </c>
      <c r="AV169" s="15" t="s">
        <v>196</v>
      </c>
      <c r="AW169" s="15" t="s">
        <v>37</v>
      </c>
      <c r="AX169" s="15" t="s">
        <v>83</v>
      </c>
      <c r="AY169" s="180" t="s">
        <v>189</v>
      </c>
    </row>
    <row r="170" spans="1:65" s="2" customFormat="1" ht="24.2" customHeight="1">
      <c r="A170" s="34"/>
      <c r="B170" s="144"/>
      <c r="C170" s="145" t="s">
        <v>287</v>
      </c>
      <c r="D170" s="145" t="s">
        <v>191</v>
      </c>
      <c r="E170" s="146" t="s">
        <v>288</v>
      </c>
      <c r="F170" s="147" t="s">
        <v>289</v>
      </c>
      <c r="G170" s="148" t="s">
        <v>221</v>
      </c>
      <c r="H170" s="149">
        <v>342</v>
      </c>
      <c r="I170" s="150"/>
      <c r="J170" s="151">
        <f>ROUND(I170*H170,2)</f>
        <v>0</v>
      </c>
      <c r="K170" s="147" t="s">
        <v>195</v>
      </c>
      <c r="L170" s="35"/>
      <c r="M170" s="152" t="s">
        <v>3</v>
      </c>
      <c r="N170" s="153" t="s">
        <v>47</v>
      </c>
      <c r="O170" s="55"/>
      <c r="P170" s="154">
        <f>O170*H170</f>
        <v>0</v>
      </c>
      <c r="Q170" s="154">
        <v>0</v>
      </c>
      <c r="R170" s="154">
        <f>Q170*H170</f>
        <v>0</v>
      </c>
      <c r="S170" s="154">
        <v>0</v>
      </c>
      <c r="T170" s="155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56" t="s">
        <v>196</v>
      </c>
      <c r="AT170" s="156" t="s">
        <v>191</v>
      </c>
      <c r="AU170" s="156" t="s">
        <v>85</v>
      </c>
      <c r="AY170" s="19" t="s">
        <v>189</v>
      </c>
      <c r="BE170" s="157">
        <f>IF(N170="základní",J170,0)</f>
        <v>0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9" t="s">
        <v>83</v>
      </c>
      <c r="BK170" s="157">
        <f>ROUND(I170*H170,2)</f>
        <v>0</v>
      </c>
      <c r="BL170" s="19" t="s">
        <v>196</v>
      </c>
      <c r="BM170" s="156" t="s">
        <v>668</v>
      </c>
    </row>
    <row r="171" spans="1:65" s="2" customFormat="1" ht="11.25">
      <c r="A171" s="34"/>
      <c r="B171" s="35"/>
      <c r="C171" s="34"/>
      <c r="D171" s="158" t="s">
        <v>198</v>
      </c>
      <c r="E171" s="34"/>
      <c r="F171" s="159" t="s">
        <v>291</v>
      </c>
      <c r="G171" s="34"/>
      <c r="H171" s="34"/>
      <c r="I171" s="160"/>
      <c r="J171" s="34"/>
      <c r="K171" s="34"/>
      <c r="L171" s="35"/>
      <c r="M171" s="161"/>
      <c r="N171" s="162"/>
      <c r="O171" s="55"/>
      <c r="P171" s="55"/>
      <c r="Q171" s="55"/>
      <c r="R171" s="55"/>
      <c r="S171" s="55"/>
      <c r="T171" s="56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9" t="s">
        <v>198</v>
      </c>
      <c r="AU171" s="19" t="s">
        <v>85</v>
      </c>
    </row>
    <row r="172" spans="1:65" s="13" customFormat="1" ht="11.25">
      <c r="B172" s="163"/>
      <c r="D172" s="164" t="s">
        <v>200</v>
      </c>
      <c r="E172" s="165" t="s">
        <v>3</v>
      </c>
      <c r="F172" s="166" t="s">
        <v>648</v>
      </c>
      <c r="H172" s="165" t="s">
        <v>3</v>
      </c>
      <c r="I172" s="167"/>
      <c r="L172" s="163"/>
      <c r="M172" s="168"/>
      <c r="N172" s="169"/>
      <c r="O172" s="169"/>
      <c r="P172" s="169"/>
      <c r="Q172" s="169"/>
      <c r="R172" s="169"/>
      <c r="S172" s="169"/>
      <c r="T172" s="170"/>
      <c r="AT172" s="165" t="s">
        <v>200</v>
      </c>
      <c r="AU172" s="165" t="s">
        <v>85</v>
      </c>
      <c r="AV172" s="13" t="s">
        <v>83</v>
      </c>
      <c r="AW172" s="13" t="s">
        <v>37</v>
      </c>
      <c r="AX172" s="13" t="s">
        <v>76</v>
      </c>
      <c r="AY172" s="165" t="s">
        <v>189</v>
      </c>
    </row>
    <row r="173" spans="1:65" s="13" customFormat="1" ht="11.25">
      <c r="B173" s="163"/>
      <c r="D173" s="164" t="s">
        <v>200</v>
      </c>
      <c r="E173" s="165" t="s">
        <v>3</v>
      </c>
      <c r="F173" s="166" t="s">
        <v>216</v>
      </c>
      <c r="H173" s="165" t="s">
        <v>3</v>
      </c>
      <c r="I173" s="167"/>
      <c r="L173" s="163"/>
      <c r="M173" s="168"/>
      <c r="N173" s="169"/>
      <c r="O173" s="169"/>
      <c r="P173" s="169"/>
      <c r="Q173" s="169"/>
      <c r="R173" s="169"/>
      <c r="S173" s="169"/>
      <c r="T173" s="170"/>
      <c r="AT173" s="165" t="s">
        <v>200</v>
      </c>
      <c r="AU173" s="165" t="s">
        <v>85</v>
      </c>
      <c r="AV173" s="13" t="s">
        <v>83</v>
      </c>
      <c r="AW173" s="13" t="s">
        <v>37</v>
      </c>
      <c r="AX173" s="13" t="s">
        <v>76</v>
      </c>
      <c r="AY173" s="165" t="s">
        <v>189</v>
      </c>
    </row>
    <row r="174" spans="1:65" s="14" customFormat="1" ht="11.25">
      <c r="B174" s="171"/>
      <c r="D174" s="164" t="s">
        <v>200</v>
      </c>
      <c r="E174" s="172" t="s">
        <v>3</v>
      </c>
      <c r="F174" s="173" t="s">
        <v>669</v>
      </c>
      <c r="H174" s="174">
        <v>342</v>
      </c>
      <c r="I174" s="175"/>
      <c r="L174" s="171"/>
      <c r="M174" s="176"/>
      <c r="N174" s="177"/>
      <c r="O174" s="177"/>
      <c r="P174" s="177"/>
      <c r="Q174" s="177"/>
      <c r="R174" s="177"/>
      <c r="S174" s="177"/>
      <c r="T174" s="178"/>
      <c r="AT174" s="172" t="s">
        <v>200</v>
      </c>
      <c r="AU174" s="172" t="s">
        <v>85</v>
      </c>
      <c r="AV174" s="14" t="s">
        <v>85</v>
      </c>
      <c r="AW174" s="14" t="s">
        <v>37</v>
      </c>
      <c r="AX174" s="14" t="s">
        <v>76</v>
      </c>
      <c r="AY174" s="172" t="s">
        <v>189</v>
      </c>
    </row>
    <row r="175" spans="1:65" s="15" customFormat="1" ht="11.25">
      <c r="B175" s="179"/>
      <c r="D175" s="164" t="s">
        <v>200</v>
      </c>
      <c r="E175" s="180" t="s">
        <v>3</v>
      </c>
      <c r="F175" s="181" t="s">
        <v>203</v>
      </c>
      <c r="H175" s="182">
        <v>342</v>
      </c>
      <c r="I175" s="183"/>
      <c r="L175" s="179"/>
      <c r="M175" s="184"/>
      <c r="N175" s="185"/>
      <c r="O175" s="185"/>
      <c r="P175" s="185"/>
      <c r="Q175" s="185"/>
      <c r="R175" s="185"/>
      <c r="S175" s="185"/>
      <c r="T175" s="186"/>
      <c r="AT175" s="180" t="s">
        <v>200</v>
      </c>
      <c r="AU175" s="180" t="s">
        <v>85</v>
      </c>
      <c r="AV175" s="15" t="s">
        <v>196</v>
      </c>
      <c r="AW175" s="15" t="s">
        <v>37</v>
      </c>
      <c r="AX175" s="15" t="s">
        <v>83</v>
      </c>
      <c r="AY175" s="180" t="s">
        <v>189</v>
      </c>
    </row>
    <row r="176" spans="1:65" s="12" customFormat="1" ht="22.9" customHeight="1">
      <c r="B176" s="131"/>
      <c r="D176" s="132" t="s">
        <v>75</v>
      </c>
      <c r="E176" s="142" t="s">
        <v>226</v>
      </c>
      <c r="F176" s="142" t="s">
        <v>92</v>
      </c>
      <c r="I176" s="134"/>
      <c r="J176" s="143">
        <f>BK176</f>
        <v>0</v>
      </c>
      <c r="L176" s="131"/>
      <c r="M176" s="136"/>
      <c r="N176" s="137"/>
      <c r="O176" s="137"/>
      <c r="P176" s="138">
        <f>SUM(P177:P204)</f>
        <v>0</v>
      </c>
      <c r="Q176" s="137"/>
      <c r="R176" s="138">
        <f>SUM(R177:R204)</f>
        <v>323.90599700000001</v>
      </c>
      <c r="S176" s="137"/>
      <c r="T176" s="139">
        <f>SUM(T177:T204)</f>
        <v>0</v>
      </c>
      <c r="AR176" s="132" t="s">
        <v>83</v>
      </c>
      <c r="AT176" s="140" t="s">
        <v>75</v>
      </c>
      <c r="AU176" s="140" t="s">
        <v>83</v>
      </c>
      <c r="AY176" s="132" t="s">
        <v>189</v>
      </c>
      <c r="BK176" s="141">
        <f>SUM(BK177:BK204)</f>
        <v>0</v>
      </c>
    </row>
    <row r="177" spans="1:65" s="2" customFormat="1" ht="16.5" customHeight="1">
      <c r="A177" s="34"/>
      <c r="B177" s="144"/>
      <c r="C177" s="145" t="s">
        <v>294</v>
      </c>
      <c r="D177" s="145" t="s">
        <v>191</v>
      </c>
      <c r="E177" s="146" t="s">
        <v>670</v>
      </c>
      <c r="F177" s="147" t="s">
        <v>671</v>
      </c>
      <c r="G177" s="148" t="s">
        <v>221</v>
      </c>
      <c r="H177" s="149">
        <v>408.5</v>
      </c>
      <c r="I177" s="150"/>
      <c r="J177" s="151">
        <f>ROUND(I177*H177,2)</f>
        <v>0</v>
      </c>
      <c r="K177" s="147" t="s">
        <v>195</v>
      </c>
      <c r="L177" s="35"/>
      <c r="M177" s="152" t="s">
        <v>3</v>
      </c>
      <c r="N177" s="153" t="s">
        <v>47</v>
      </c>
      <c r="O177" s="55"/>
      <c r="P177" s="154">
        <f>O177*H177</f>
        <v>0</v>
      </c>
      <c r="Q177" s="154">
        <v>0.57499999999999996</v>
      </c>
      <c r="R177" s="154">
        <f>Q177*H177</f>
        <v>234.88749999999999</v>
      </c>
      <c r="S177" s="154">
        <v>0</v>
      </c>
      <c r="T177" s="15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56" t="s">
        <v>196</v>
      </c>
      <c r="AT177" s="156" t="s">
        <v>191</v>
      </c>
      <c r="AU177" s="156" t="s">
        <v>85</v>
      </c>
      <c r="AY177" s="19" t="s">
        <v>189</v>
      </c>
      <c r="BE177" s="157">
        <f>IF(N177="základní",J177,0)</f>
        <v>0</v>
      </c>
      <c r="BF177" s="157">
        <f>IF(N177="snížená",J177,0)</f>
        <v>0</v>
      </c>
      <c r="BG177" s="157">
        <f>IF(N177="zákl. přenesená",J177,0)</f>
        <v>0</v>
      </c>
      <c r="BH177" s="157">
        <f>IF(N177="sníž. přenesená",J177,0)</f>
        <v>0</v>
      </c>
      <c r="BI177" s="157">
        <f>IF(N177="nulová",J177,0)</f>
        <v>0</v>
      </c>
      <c r="BJ177" s="19" t="s">
        <v>83</v>
      </c>
      <c r="BK177" s="157">
        <f>ROUND(I177*H177,2)</f>
        <v>0</v>
      </c>
      <c r="BL177" s="19" t="s">
        <v>196</v>
      </c>
      <c r="BM177" s="156" t="s">
        <v>672</v>
      </c>
    </row>
    <row r="178" spans="1:65" s="2" customFormat="1" ht="11.25">
      <c r="A178" s="34"/>
      <c r="B178" s="35"/>
      <c r="C178" s="34"/>
      <c r="D178" s="158" t="s">
        <v>198</v>
      </c>
      <c r="E178" s="34"/>
      <c r="F178" s="159" t="s">
        <v>673</v>
      </c>
      <c r="G178" s="34"/>
      <c r="H178" s="34"/>
      <c r="I178" s="160"/>
      <c r="J178" s="34"/>
      <c r="K178" s="34"/>
      <c r="L178" s="35"/>
      <c r="M178" s="161"/>
      <c r="N178" s="162"/>
      <c r="O178" s="55"/>
      <c r="P178" s="55"/>
      <c r="Q178" s="55"/>
      <c r="R178" s="55"/>
      <c r="S178" s="55"/>
      <c r="T178" s="56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9" t="s">
        <v>198</v>
      </c>
      <c r="AU178" s="19" t="s">
        <v>85</v>
      </c>
    </row>
    <row r="179" spans="1:65" s="13" customFormat="1" ht="11.25">
      <c r="B179" s="163"/>
      <c r="D179" s="164" t="s">
        <v>200</v>
      </c>
      <c r="E179" s="165" t="s">
        <v>3</v>
      </c>
      <c r="F179" s="166" t="s">
        <v>674</v>
      </c>
      <c r="H179" s="165" t="s">
        <v>3</v>
      </c>
      <c r="I179" s="167"/>
      <c r="L179" s="163"/>
      <c r="M179" s="168"/>
      <c r="N179" s="169"/>
      <c r="O179" s="169"/>
      <c r="P179" s="169"/>
      <c r="Q179" s="169"/>
      <c r="R179" s="169"/>
      <c r="S179" s="169"/>
      <c r="T179" s="170"/>
      <c r="AT179" s="165" t="s">
        <v>200</v>
      </c>
      <c r="AU179" s="165" t="s">
        <v>85</v>
      </c>
      <c r="AV179" s="13" t="s">
        <v>83</v>
      </c>
      <c r="AW179" s="13" t="s">
        <v>37</v>
      </c>
      <c r="AX179" s="13" t="s">
        <v>76</v>
      </c>
      <c r="AY179" s="165" t="s">
        <v>189</v>
      </c>
    </row>
    <row r="180" spans="1:65" s="13" customFormat="1" ht="11.25">
      <c r="B180" s="163"/>
      <c r="D180" s="164" t="s">
        <v>200</v>
      </c>
      <c r="E180" s="165" t="s">
        <v>3</v>
      </c>
      <c r="F180" s="166" t="s">
        <v>323</v>
      </c>
      <c r="H180" s="165" t="s">
        <v>3</v>
      </c>
      <c r="I180" s="167"/>
      <c r="L180" s="163"/>
      <c r="M180" s="168"/>
      <c r="N180" s="169"/>
      <c r="O180" s="169"/>
      <c r="P180" s="169"/>
      <c r="Q180" s="169"/>
      <c r="R180" s="169"/>
      <c r="S180" s="169"/>
      <c r="T180" s="170"/>
      <c r="AT180" s="165" t="s">
        <v>200</v>
      </c>
      <c r="AU180" s="165" t="s">
        <v>85</v>
      </c>
      <c r="AV180" s="13" t="s">
        <v>83</v>
      </c>
      <c r="AW180" s="13" t="s">
        <v>37</v>
      </c>
      <c r="AX180" s="13" t="s">
        <v>76</v>
      </c>
      <c r="AY180" s="165" t="s">
        <v>189</v>
      </c>
    </row>
    <row r="181" spans="1:65" s="14" customFormat="1" ht="11.25">
      <c r="B181" s="171"/>
      <c r="D181" s="164" t="s">
        <v>200</v>
      </c>
      <c r="E181" s="172" t="s">
        <v>3</v>
      </c>
      <c r="F181" s="173" t="s">
        <v>675</v>
      </c>
      <c r="H181" s="174">
        <v>95.5</v>
      </c>
      <c r="I181" s="175"/>
      <c r="L181" s="171"/>
      <c r="M181" s="176"/>
      <c r="N181" s="177"/>
      <c r="O181" s="177"/>
      <c r="P181" s="177"/>
      <c r="Q181" s="177"/>
      <c r="R181" s="177"/>
      <c r="S181" s="177"/>
      <c r="T181" s="178"/>
      <c r="AT181" s="172" t="s">
        <v>200</v>
      </c>
      <c r="AU181" s="172" t="s">
        <v>85</v>
      </c>
      <c r="AV181" s="14" t="s">
        <v>85</v>
      </c>
      <c r="AW181" s="14" t="s">
        <v>37</v>
      </c>
      <c r="AX181" s="14" t="s">
        <v>76</v>
      </c>
      <c r="AY181" s="172" t="s">
        <v>189</v>
      </c>
    </row>
    <row r="182" spans="1:65" s="14" customFormat="1" ht="11.25">
      <c r="B182" s="171"/>
      <c r="D182" s="164" t="s">
        <v>200</v>
      </c>
      <c r="E182" s="172" t="s">
        <v>3</v>
      </c>
      <c r="F182" s="173" t="s">
        <v>676</v>
      </c>
      <c r="H182" s="174">
        <v>307.7</v>
      </c>
      <c r="I182" s="175"/>
      <c r="L182" s="171"/>
      <c r="M182" s="176"/>
      <c r="N182" s="177"/>
      <c r="O182" s="177"/>
      <c r="P182" s="177"/>
      <c r="Q182" s="177"/>
      <c r="R182" s="177"/>
      <c r="S182" s="177"/>
      <c r="T182" s="178"/>
      <c r="AT182" s="172" t="s">
        <v>200</v>
      </c>
      <c r="AU182" s="172" t="s">
        <v>85</v>
      </c>
      <c r="AV182" s="14" t="s">
        <v>85</v>
      </c>
      <c r="AW182" s="14" t="s">
        <v>37</v>
      </c>
      <c r="AX182" s="14" t="s">
        <v>76</v>
      </c>
      <c r="AY182" s="172" t="s">
        <v>189</v>
      </c>
    </row>
    <row r="183" spans="1:65" s="14" customFormat="1" ht="11.25">
      <c r="B183" s="171"/>
      <c r="D183" s="164" t="s">
        <v>200</v>
      </c>
      <c r="E183" s="172" t="s">
        <v>3</v>
      </c>
      <c r="F183" s="173" t="s">
        <v>677</v>
      </c>
      <c r="H183" s="174">
        <v>5.3</v>
      </c>
      <c r="I183" s="175"/>
      <c r="L183" s="171"/>
      <c r="M183" s="176"/>
      <c r="N183" s="177"/>
      <c r="O183" s="177"/>
      <c r="P183" s="177"/>
      <c r="Q183" s="177"/>
      <c r="R183" s="177"/>
      <c r="S183" s="177"/>
      <c r="T183" s="178"/>
      <c r="AT183" s="172" t="s">
        <v>200</v>
      </c>
      <c r="AU183" s="172" t="s">
        <v>85</v>
      </c>
      <c r="AV183" s="14" t="s">
        <v>85</v>
      </c>
      <c r="AW183" s="14" t="s">
        <v>37</v>
      </c>
      <c r="AX183" s="14" t="s">
        <v>76</v>
      </c>
      <c r="AY183" s="172" t="s">
        <v>189</v>
      </c>
    </row>
    <row r="184" spans="1:65" s="15" customFormat="1" ht="11.25">
      <c r="B184" s="179"/>
      <c r="D184" s="164" t="s">
        <v>200</v>
      </c>
      <c r="E184" s="180" t="s">
        <v>3</v>
      </c>
      <c r="F184" s="181" t="s">
        <v>203</v>
      </c>
      <c r="H184" s="182">
        <v>408.5</v>
      </c>
      <c r="I184" s="183"/>
      <c r="L184" s="179"/>
      <c r="M184" s="184"/>
      <c r="N184" s="185"/>
      <c r="O184" s="185"/>
      <c r="P184" s="185"/>
      <c r="Q184" s="185"/>
      <c r="R184" s="185"/>
      <c r="S184" s="185"/>
      <c r="T184" s="186"/>
      <c r="AT184" s="180" t="s">
        <v>200</v>
      </c>
      <c r="AU184" s="180" t="s">
        <v>85</v>
      </c>
      <c r="AV184" s="15" t="s">
        <v>196</v>
      </c>
      <c r="AW184" s="15" t="s">
        <v>37</v>
      </c>
      <c r="AX184" s="15" t="s">
        <v>83</v>
      </c>
      <c r="AY184" s="180" t="s">
        <v>189</v>
      </c>
    </row>
    <row r="185" spans="1:65" s="2" customFormat="1" ht="44.25" customHeight="1">
      <c r="A185" s="34"/>
      <c r="B185" s="144"/>
      <c r="C185" s="145" t="s">
        <v>9</v>
      </c>
      <c r="D185" s="145" t="s">
        <v>191</v>
      </c>
      <c r="E185" s="146" t="s">
        <v>678</v>
      </c>
      <c r="F185" s="147" t="s">
        <v>679</v>
      </c>
      <c r="G185" s="148" t="s">
        <v>221</v>
      </c>
      <c r="H185" s="149">
        <v>408.5</v>
      </c>
      <c r="I185" s="150"/>
      <c r="J185" s="151">
        <f>ROUND(I185*H185,2)</f>
        <v>0</v>
      </c>
      <c r="K185" s="147" t="s">
        <v>195</v>
      </c>
      <c r="L185" s="35"/>
      <c r="M185" s="152" t="s">
        <v>3</v>
      </c>
      <c r="N185" s="153" t="s">
        <v>47</v>
      </c>
      <c r="O185" s="55"/>
      <c r="P185" s="154">
        <f>O185*H185</f>
        <v>0</v>
      </c>
      <c r="Q185" s="154">
        <v>8.4250000000000005E-2</v>
      </c>
      <c r="R185" s="154">
        <f>Q185*H185</f>
        <v>34.416125000000001</v>
      </c>
      <c r="S185" s="154">
        <v>0</v>
      </c>
      <c r="T185" s="15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56" t="s">
        <v>196</v>
      </c>
      <c r="AT185" s="156" t="s">
        <v>191</v>
      </c>
      <c r="AU185" s="156" t="s">
        <v>85</v>
      </c>
      <c r="AY185" s="19" t="s">
        <v>189</v>
      </c>
      <c r="BE185" s="157">
        <f>IF(N185="základní",J185,0)</f>
        <v>0</v>
      </c>
      <c r="BF185" s="157">
        <f>IF(N185="snížená",J185,0)</f>
        <v>0</v>
      </c>
      <c r="BG185" s="157">
        <f>IF(N185="zákl. přenesená",J185,0)</f>
        <v>0</v>
      </c>
      <c r="BH185" s="157">
        <f>IF(N185="sníž. přenesená",J185,0)</f>
        <v>0</v>
      </c>
      <c r="BI185" s="157">
        <f>IF(N185="nulová",J185,0)</f>
        <v>0</v>
      </c>
      <c r="BJ185" s="19" t="s">
        <v>83</v>
      </c>
      <c r="BK185" s="157">
        <f>ROUND(I185*H185,2)</f>
        <v>0</v>
      </c>
      <c r="BL185" s="19" t="s">
        <v>196</v>
      </c>
      <c r="BM185" s="156" t="s">
        <v>680</v>
      </c>
    </row>
    <row r="186" spans="1:65" s="2" customFormat="1" ht="11.25">
      <c r="A186" s="34"/>
      <c r="B186" s="35"/>
      <c r="C186" s="34"/>
      <c r="D186" s="158" t="s">
        <v>198</v>
      </c>
      <c r="E186" s="34"/>
      <c r="F186" s="159" t="s">
        <v>681</v>
      </c>
      <c r="G186" s="34"/>
      <c r="H186" s="34"/>
      <c r="I186" s="160"/>
      <c r="J186" s="34"/>
      <c r="K186" s="34"/>
      <c r="L186" s="35"/>
      <c r="M186" s="161"/>
      <c r="N186" s="162"/>
      <c r="O186" s="55"/>
      <c r="P186" s="55"/>
      <c r="Q186" s="55"/>
      <c r="R186" s="55"/>
      <c r="S186" s="55"/>
      <c r="T186" s="56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9" t="s">
        <v>198</v>
      </c>
      <c r="AU186" s="19" t="s">
        <v>85</v>
      </c>
    </row>
    <row r="187" spans="1:65" s="13" customFormat="1" ht="11.25">
      <c r="B187" s="163"/>
      <c r="D187" s="164" t="s">
        <v>200</v>
      </c>
      <c r="E187" s="165" t="s">
        <v>3</v>
      </c>
      <c r="F187" s="166" t="s">
        <v>682</v>
      </c>
      <c r="H187" s="165" t="s">
        <v>3</v>
      </c>
      <c r="I187" s="167"/>
      <c r="L187" s="163"/>
      <c r="M187" s="168"/>
      <c r="N187" s="169"/>
      <c r="O187" s="169"/>
      <c r="P187" s="169"/>
      <c r="Q187" s="169"/>
      <c r="R187" s="169"/>
      <c r="S187" s="169"/>
      <c r="T187" s="170"/>
      <c r="AT187" s="165" t="s">
        <v>200</v>
      </c>
      <c r="AU187" s="165" t="s">
        <v>85</v>
      </c>
      <c r="AV187" s="13" t="s">
        <v>83</v>
      </c>
      <c r="AW187" s="13" t="s">
        <v>37</v>
      </c>
      <c r="AX187" s="13" t="s">
        <v>76</v>
      </c>
      <c r="AY187" s="165" t="s">
        <v>189</v>
      </c>
    </row>
    <row r="188" spans="1:65" s="13" customFormat="1" ht="11.25">
      <c r="B188" s="163"/>
      <c r="D188" s="164" t="s">
        <v>200</v>
      </c>
      <c r="E188" s="165" t="s">
        <v>3</v>
      </c>
      <c r="F188" s="166" t="s">
        <v>323</v>
      </c>
      <c r="H188" s="165" t="s">
        <v>3</v>
      </c>
      <c r="I188" s="167"/>
      <c r="L188" s="163"/>
      <c r="M188" s="168"/>
      <c r="N188" s="169"/>
      <c r="O188" s="169"/>
      <c r="P188" s="169"/>
      <c r="Q188" s="169"/>
      <c r="R188" s="169"/>
      <c r="S188" s="169"/>
      <c r="T188" s="170"/>
      <c r="AT188" s="165" t="s">
        <v>200</v>
      </c>
      <c r="AU188" s="165" t="s">
        <v>85</v>
      </c>
      <c r="AV188" s="13" t="s">
        <v>83</v>
      </c>
      <c r="AW188" s="13" t="s">
        <v>37</v>
      </c>
      <c r="AX188" s="13" t="s">
        <v>76</v>
      </c>
      <c r="AY188" s="165" t="s">
        <v>189</v>
      </c>
    </row>
    <row r="189" spans="1:65" s="14" customFormat="1" ht="11.25">
      <c r="B189" s="171"/>
      <c r="D189" s="164" t="s">
        <v>200</v>
      </c>
      <c r="E189" s="172" t="s">
        <v>3</v>
      </c>
      <c r="F189" s="173" t="s">
        <v>675</v>
      </c>
      <c r="H189" s="174">
        <v>95.5</v>
      </c>
      <c r="I189" s="175"/>
      <c r="L189" s="171"/>
      <c r="M189" s="176"/>
      <c r="N189" s="177"/>
      <c r="O189" s="177"/>
      <c r="P189" s="177"/>
      <c r="Q189" s="177"/>
      <c r="R189" s="177"/>
      <c r="S189" s="177"/>
      <c r="T189" s="178"/>
      <c r="AT189" s="172" t="s">
        <v>200</v>
      </c>
      <c r="AU189" s="172" t="s">
        <v>85</v>
      </c>
      <c r="AV189" s="14" t="s">
        <v>85</v>
      </c>
      <c r="AW189" s="14" t="s">
        <v>37</v>
      </c>
      <c r="AX189" s="14" t="s">
        <v>76</v>
      </c>
      <c r="AY189" s="172" t="s">
        <v>189</v>
      </c>
    </row>
    <row r="190" spans="1:65" s="14" customFormat="1" ht="11.25">
      <c r="B190" s="171"/>
      <c r="D190" s="164" t="s">
        <v>200</v>
      </c>
      <c r="E190" s="172" t="s">
        <v>3</v>
      </c>
      <c r="F190" s="173" t="s">
        <v>676</v>
      </c>
      <c r="H190" s="174">
        <v>307.7</v>
      </c>
      <c r="I190" s="175"/>
      <c r="L190" s="171"/>
      <c r="M190" s="176"/>
      <c r="N190" s="177"/>
      <c r="O190" s="177"/>
      <c r="P190" s="177"/>
      <c r="Q190" s="177"/>
      <c r="R190" s="177"/>
      <c r="S190" s="177"/>
      <c r="T190" s="178"/>
      <c r="AT190" s="172" t="s">
        <v>200</v>
      </c>
      <c r="AU190" s="172" t="s">
        <v>85</v>
      </c>
      <c r="AV190" s="14" t="s">
        <v>85</v>
      </c>
      <c r="AW190" s="14" t="s">
        <v>37</v>
      </c>
      <c r="AX190" s="14" t="s">
        <v>76</v>
      </c>
      <c r="AY190" s="172" t="s">
        <v>189</v>
      </c>
    </row>
    <row r="191" spans="1:65" s="14" customFormat="1" ht="11.25">
      <c r="B191" s="171"/>
      <c r="D191" s="164" t="s">
        <v>200</v>
      </c>
      <c r="E191" s="172" t="s">
        <v>3</v>
      </c>
      <c r="F191" s="173" t="s">
        <v>677</v>
      </c>
      <c r="H191" s="174">
        <v>5.3</v>
      </c>
      <c r="I191" s="175"/>
      <c r="L191" s="171"/>
      <c r="M191" s="176"/>
      <c r="N191" s="177"/>
      <c r="O191" s="177"/>
      <c r="P191" s="177"/>
      <c r="Q191" s="177"/>
      <c r="R191" s="177"/>
      <c r="S191" s="177"/>
      <c r="T191" s="178"/>
      <c r="AT191" s="172" t="s">
        <v>200</v>
      </c>
      <c r="AU191" s="172" t="s">
        <v>85</v>
      </c>
      <c r="AV191" s="14" t="s">
        <v>85</v>
      </c>
      <c r="AW191" s="14" t="s">
        <v>37</v>
      </c>
      <c r="AX191" s="14" t="s">
        <v>76</v>
      </c>
      <c r="AY191" s="172" t="s">
        <v>189</v>
      </c>
    </row>
    <row r="192" spans="1:65" s="15" customFormat="1" ht="11.25">
      <c r="B192" s="179"/>
      <c r="D192" s="164" t="s">
        <v>200</v>
      </c>
      <c r="E192" s="180" t="s">
        <v>3</v>
      </c>
      <c r="F192" s="181" t="s">
        <v>203</v>
      </c>
      <c r="H192" s="182">
        <v>408.5</v>
      </c>
      <c r="I192" s="183"/>
      <c r="L192" s="179"/>
      <c r="M192" s="184"/>
      <c r="N192" s="185"/>
      <c r="O192" s="185"/>
      <c r="P192" s="185"/>
      <c r="Q192" s="185"/>
      <c r="R192" s="185"/>
      <c r="S192" s="185"/>
      <c r="T192" s="186"/>
      <c r="AT192" s="180" t="s">
        <v>200</v>
      </c>
      <c r="AU192" s="180" t="s">
        <v>85</v>
      </c>
      <c r="AV192" s="15" t="s">
        <v>196</v>
      </c>
      <c r="AW192" s="15" t="s">
        <v>37</v>
      </c>
      <c r="AX192" s="15" t="s">
        <v>83</v>
      </c>
      <c r="AY192" s="180" t="s">
        <v>189</v>
      </c>
    </row>
    <row r="193" spans="1:65" s="2" customFormat="1" ht="16.5" customHeight="1">
      <c r="A193" s="34"/>
      <c r="B193" s="144"/>
      <c r="C193" s="187" t="s">
        <v>311</v>
      </c>
      <c r="D193" s="187" t="s">
        <v>235</v>
      </c>
      <c r="E193" s="188" t="s">
        <v>683</v>
      </c>
      <c r="F193" s="189" t="s">
        <v>684</v>
      </c>
      <c r="G193" s="190" t="s">
        <v>221</v>
      </c>
      <c r="H193" s="191">
        <v>402.18599999999998</v>
      </c>
      <c r="I193" s="192"/>
      <c r="J193" s="193">
        <f>ROUND(I193*H193,2)</f>
        <v>0</v>
      </c>
      <c r="K193" s="189" t="s">
        <v>195</v>
      </c>
      <c r="L193" s="194"/>
      <c r="M193" s="195" t="s">
        <v>3</v>
      </c>
      <c r="N193" s="196" t="s">
        <v>47</v>
      </c>
      <c r="O193" s="55"/>
      <c r="P193" s="154">
        <f>O193*H193</f>
        <v>0</v>
      </c>
      <c r="Q193" s="154">
        <v>0.13100000000000001</v>
      </c>
      <c r="R193" s="154">
        <f>Q193*H193</f>
        <v>52.686366</v>
      </c>
      <c r="S193" s="154">
        <v>0</v>
      </c>
      <c r="T193" s="155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56" t="s">
        <v>239</v>
      </c>
      <c r="AT193" s="156" t="s">
        <v>235</v>
      </c>
      <c r="AU193" s="156" t="s">
        <v>85</v>
      </c>
      <c r="AY193" s="19" t="s">
        <v>189</v>
      </c>
      <c r="BE193" s="157">
        <f>IF(N193="základní",J193,0)</f>
        <v>0</v>
      </c>
      <c r="BF193" s="157">
        <f>IF(N193="snížená",J193,0)</f>
        <v>0</v>
      </c>
      <c r="BG193" s="157">
        <f>IF(N193="zákl. přenesená",J193,0)</f>
        <v>0</v>
      </c>
      <c r="BH193" s="157">
        <f>IF(N193="sníž. přenesená",J193,0)</f>
        <v>0</v>
      </c>
      <c r="BI193" s="157">
        <f>IF(N193="nulová",J193,0)</f>
        <v>0</v>
      </c>
      <c r="BJ193" s="19" t="s">
        <v>83</v>
      </c>
      <c r="BK193" s="157">
        <f>ROUND(I193*H193,2)</f>
        <v>0</v>
      </c>
      <c r="BL193" s="19" t="s">
        <v>196</v>
      </c>
      <c r="BM193" s="156" t="s">
        <v>685</v>
      </c>
    </row>
    <row r="194" spans="1:65" s="13" customFormat="1" ht="11.25">
      <c r="B194" s="163"/>
      <c r="D194" s="164" t="s">
        <v>200</v>
      </c>
      <c r="E194" s="165" t="s">
        <v>3</v>
      </c>
      <c r="F194" s="166" t="s">
        <v>686</v>
      </c>
      <c r="H194" s="165" t="s">
        <v>3</v>
      </c>
      <c r="I194" s="167"/>
      <c r="L194" s="163"/>
      <c r="M194" s="168"/>
      <c r="N194" s="169"/>
      <c r="O194" s="169"/>
      <c r="P194" s="169"/>
      <c r="Q194" s="169"/>
      <c r="R194" s="169"/>
      <c r="S194" s="169"/>
      <c r="T194" s="170"/>
      <c r="AT194" s="165" t="s">
        <v>200</v>
      </c>
      <c r="AU194" s="165" t="s">
        <v>85</v>
      </c>
      <c r="AV194" s="13" t="s">
        <v>83</v>
      </c>
      <c r="AW194" s="13" t="s">
        <v>37</v>
      </c>
      <c r="AX194" s="13" t="s">
        <v>76</v>
      </c>
      <c r="AY194" s="165" t="s">
        <v>189</v>
      </c>
    </row>
    <row r="195" spans="1:65" s="14" customFormat="1" ht="11.25">
      <c r="B195" s="171"/>
      <c r="D195" s="164" t="s">
        <v>200</v>
      </c>
      <c r="E195" s="172" t="s">
        <v>3</v>
      </c>
      <c r="F195" s="173" t="s">
        <v>687</v>
      </c>
      <c r="H195" s="174">
        <v>93.635999999999996</v>
      </c>
      <c r="I195" s="175"/>
      <c r="L195" s="171"/>
      <c r="M195" s="176"/>
      <c r="N195" s="177"/>
      <c r="O195" s="177"/>
      <c r="P195" s="177"/>
      <c r="Q195" s="177"/>
      <c r="R195" s="177"/>
      <c r="S195" s="177"/>
      <c r="T195" s="178"/>
      <c r="AT195" s="172" t="s">
        <v>200</v>
      </c>
      <c r="AU195" s="172" t="s">
        <v>85</v>
      </c>
      <c r="AV195" s="14" t="s">
        <v>85</v>
      </c>
      <c r="AW195" s="14" t="s">
        <v>37</v>
      </c>
      <c r="AX195" s="14" t="s">
        <v>76</v>
      </c>
      <c r="AY195" s="172" t="s">
        <v>189</v>
      </c>
    </row>
    <row r="196" spans="1:65" s="14" customFormat="1" ht="11.25">
      <c r="B196" s="171"/>
      <c r="D196" s="164" t="s">
        <v>200</v>
      </c>
      <c r="E196" s="172" t="s">
        <v>3</v>
      </c>
      <c r="F196" s="173" t="s">
        <v>688</v>
      </c>
      <c r="H196" s="174">
        <v>303.14400000000001</v>
      </c>
      <c r="I196" s="175"/>
      <c r="L196" s="171"/>
      <c r="M196" s="176"/>
      <c r="N196" s="177"/>
      <c r="O196" s="177"/>
      <c r="P196" s="177"/>
      <c r="Q196" s="177"/>
      <c r="R196" s="177"/>
      <c r="S196" s="177"/>
      <c r="T196" s="178"/>
      <c r="AT196" s="172" t="s">
        <v>200</v>
      </c>
      <c r="AU196" s="172" t="s">
        <v>85</v>
      </c>
      <c r="AV196" s="14" t="s">
        <v>85</v>
      </c>
      <c r="AW196" s="14" t="s">
        <v>37</v>
      </c>
      <c r="AX196" s="14" t="s">
        <v>76</v>
      </c>
      <c r="AY196" s="172" t="s">
        <v>189</v>
      </c>
    </row>
    <row r="197" spans="1:65" s="14" customFormat="1" ht="11.25">
      <c r="B197" s="171"/>
      <c r="D197" s="164" t="s">
        <v>200</v>
      </c>
      <c r="E197" s="172" t="s">
        <v>3</v>
      </c>
      <c r="F197" s="173" t="s">
        <v>689</v>
      </c>
      <c r="H197" s="174">
        <v>5.4059999999999997</v>
      </c>
      <c r="I197" s="175"/>
      <c r="L197" s="171"/>
      <c r="M197" s="176"/>
      <c r="N197" s="177"/>
      <c r="O197" s="177"/>
      <c r="P197" s="177"/>
      <c r="Q197" s="177"/>
      <c r="R197" s="177"/>
      <c r="S197" s="177"/>
      <c r="T197" s="178"/>
      <c r="AT197" s="172" t="s">
        <v>200</v>
      </c>
      <c r="AU197" s="172" t="s">
        <v>85</v>
      </c>
      <c r="AV197" s="14" t="s">
        <v>85</v>
      </c>
      <c r="AW197" s="14" t="s">
        <v>37</v>
      </c>
      <c r="AX197" s="14" t="s">
        <v>76</v>
      </c>
      <c r="AY197" s="172" t="s">
        <v>189</v>
      </c>
    </row>
    <row r="198" spans="1:65" s="15" customFormat="1" ht="11.25">
      <c r="B198" s="179"/>
      <c r="D198" s="164" t="s">
        <v>200</v>
      </c>
      <c r="E198" s="180" t="s">
        <v>3</v>
      </c>
      <c r="F198" s="181" t="s">
        <v>203</v>
      </c>
      <c r="H198" s="182">
        <v>402.18599999999998</v>
      </c>
      <c r="I198" s="183"/>
      <c r="L198" s="179"/>
      <c r="M198" s="184"/>
      <c r="N198" s="185"/>
      <c r="O198" s="185"/>
      <c r="P198" s="185"/>
      <c r="Q198" s="185"/>
      <c r="R198" s="185"/>
      <c r="S198" s="185"/>
      <c r="T198" s="186"/>
      <c r="AT198" s="180" t="s">
        <v>200</v>
      </c>
      <c r="AU198" s="180" t="s">
        <v>85</v>
      </c>
      <c r="AV198" s="15" t="s">
        <v>196</v>
      </c>
      <c r="AW198" s="15" t="s">
        <v>37</v>
      </c>
      <c r="AX198" s="15" t="s">
        <v>83</v>
      </c>
      <c r="AY198" s="180" t="s">
        <v>189</v>
      </c>
    </row>
    <row r="199" spans="1:65" s="2" customFormat="1" ht="16.5" customHeight="1">
      <c r="A199" s="34"/>
      <c r="B199" s="144"/>
      <c r="C199" s="187" t="s">
        <v>317</v>
      </c>
      <c r="D199" s="187" t="s">
        <v>235</v>
      </c>
      <c r="E199" s="188" t="s">
        <v>690</v>
      </c>
      <c r="F199" s="189" t="s">
        <v>691</v>
      </c>
      <c r="G199" s="190" t="s">
        <v>221</v>
      </c>
      <c r="H199" s="191">
        <v>14.625999999999999</v>
      </c>
      <c r="I199" s="192"/>
      <c r="J199" s="193">
        <f>ROUND(I199*H199,2)</f>
        <v>0</v>
      </c>
      <c r="K199" s="189" t="s">
        <v>195</v>
      </c>
      <c r="L199" s="194"/>
      <c r="M199" s="195" t="s">
        <v>3</v>
      </c>
      <c r="N199" s="196" t="s">
        <v>47</v>
      </c>
      <c r="O199" s="55"/>
      <c r="P199" s="154">
        <f>O199*H199</f>
        <v>0</v>
      </c>
      <c r="Q199" s="154">
        <v>0.13100000000000001</v>
      </c>
      <c r="R199" s="154">
        <f>Q199*H199</f>
        <v>1.9160060000000001</v>
      </c>
      <c r="S199" s="154">
        <v>0</v>
      </c>
      <c r="T199" s="15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56" t="s">
        <v>239</v>
      </c>
      <c r="AT199" s="156" t="s">
        <v>235</v>
      </c>
      <c r="AU199" s="156" t="s">
        <v>85</v>
      </c>
      <c r="AY199" s="19" t="s">
        <v>189</v>
      </c>
      <c r="BE199" s="157">
        <f>IF(N199="základní",J199,0)</f>
        <v>0</v>
      </c>
      <c r="BF199" s="157">
        <f>IF(N199="snížená",J199,0)</f>
        <v>0</v>
      </c>
      <c r="BG199" s="157">
        <f>IF(N199="zákl. přenesená",J199,0)</f>
        <v>0</v>
      </c>
      <c r="BH199" s="157">
        <f>IF(N199="sníž. přenesená",J199,0)</f>
        <v>0</v>
      </c>
      <c r="BI199" s="157">
        <f>IF(N199="nulová",J199,0)</f>
        <v>0</v>
      </c>
      <c r="BJ199" s="19" t="s">
        <v>83</v>
      </c>
      <c r="BK199" s="157">
        <f>ROUND(I199*H199,2)</f>
        <v>0</v>
      </c>
      <c r="BL199" s="19" t="s">
        <v>196</v>
      </c>
      <c r="BM199" s="156" t="s">
        <v>692</v>
      </c>
    </row>
    <row r="200" spans="1:65" s="13" customFormat="1" ht="11.25">
      <c r="B200" s="163"/>
      <c r="D200" s="164" t="s">
        <v>200</v>
      </c>
      <c r="E200" s="165" t="s">
        <v>3</v>
      </c>
      <c r="F200" s="166" t="s">
        <v>693</v>
      </c>
      <c r="H200" s="165" t="s">
        <v>3</v>
      </c>
      <c r="I200" s="167"/>
      <c r="L200" s="163"/>
      <c r="M200" s="168"/>
      <c r="N200" s="169"/>
      <c r="O200" s="169"/>
      <c r="P200" s="169"/>
      <c r="Q200" s="169"/>
      <c r="R200" s="169"/>
      <c r="S200" s="169"/>
      <c r="T200" s="170"/>
      <c r="AT200" s="165" t="s">
        <v>200</v>
      </c>
      <c r="AU200" s="165" t="s">
        <v>85</v>
      </c>
      <c r="AV200" s="13" t="s">
        <v>83</v>
      </c>
      <c r="AW200" s="13" t="s">
        <v>37</v>
      </c>
      <c r="AX200" s="13" t="s">
        <v>76</v>
      </c>
      <c r="AY200" s="165" t="s">
        <v>189</v>
      </c>
    </row>
    <row r="201" spans="1:65" s="13" customFormat="1" ht="11.25">
      <c r="B201" s="163"/>
      <c r="D201" s="164" t="s">
        <v>200</v>
      </c>
      <c r="E201" s="165" t="s">
        <v>3</v>
      </c>
      <c r="F201" s="166" t="s">
        <v>694</v>
      </c>
      <c r="H201" s="165" t="s">
        <v>3</v>
      </c>
      <c r="I201" s="167"/>
      <c r="L201" s="163"/>
      <c r="M201" s="168"/>
      <c r="N201" s="169"/>
      <c r="O201" s="169"/>
      <c r="P201" s="169"/>
      <c r="Q201" s="169"/>
      <c r="R201" s="169"/>
      <c r="S201" s="169"/>
      <c r="T201" s="170"/>
      <c r="AT201" s="165" t="s">
        <v>200</v>
      </c>
      <c r="AU201" s="165" t="s">
        <v>85</v>
      </c>
      <c r="AV201" s="13" t="s">
        <v>83</v>
      </c>
      <c r="AW201" s="13" t="s">
        <v>37</v>
      </c>
      <c r="AX201" s="13" t="s">
        <v>76</v>
      </c>
      <c r="AY201" s="165" t="s">
        <v>189</v>
      </c>
    </row>
    <row r="202" spans="1:65" s="14" customFormat="1" ht="11.25">
      <c r="B202" s="171"/>
      <c r="D202" s="164" t="s">
        <v>200</v>
      </c>
      <c r="E202" s="172" t="s">
        <v>3</v>
      </c>
      <c r="F202" s="173" t="s">
        <v>695</v>
      </c>
      <c r="H202" s="174">
        <v>3.8109999999999999</v>
      </c>
      <c r="I202" s="175"/>
      <c r="L202" s="171"/>
      <c r="M202" s="176"/>
      <c r="N202" s="177"/>
      <c r="O202" s="177"/>
      <c r="P202" s="177"/>
      <c r="Q202" s="177"/>
      <c r="R202" s="177"/>
      <c r="S202" s="177"/>
      <c r="T202" s="178"/>
      <c r="AT202" s="172" t="s">
        <v>200</v>
      </c>
      <c r="AU202" s="172" t="s">
        <v>85</v>
      </c>
      <c r="AV202" s="14" t="s">
        <v>85</v>
      </c>
      <c r="AW202" s="14" t="s">
        <v>37</v>
      </c>
      <c r="AX202" s="14" t="s">
        <v>76</v>
      </c>
      <c r="AY202" s="172" t="s">
        <v>189</v>
      </c>
    </row>
    <row r="203" spans="1:65" s="14" customFormat="1" ht="11.25">
      <c r="B203" s="171"/>
      <c r="D203" s="164" t="s">
        <v>200</v>
      </c>
      <c r="E203" s="172" t="s">
        <v>3</v>
      </c>
      <c r="F203" s="173" t="s">
        <v>696</v>
      </c>
      <c r="H203" s="174">
        <v>10.815</v>
      </c>
      <c r="I203" s="175"/>
      <c r="L203" s="171"/>
      <c r="M203" s="176"/>
      <c r="N203" s="177"/>
      <c r="O203" s="177"/>
      <c r="P203" s="177"/>
      <c r="Q203" s="177"/>
      <c r="R203" s="177"/>
      <c r="S203" s="177"/>
      <c r="T203" s="178"/>
      <c r="AT203" s="172" t="s">
        <v>200</v>
      </c>
      <c r="AU203" s="172" t="s">
        <v>85</v>
      </c>
      <c r="AV203" s="14" t="s">
        <v>85</v>
      </c>
      <c r="AW203" s="14" t="s">
        <v>37</v>
      </c>
      <c r="AX203" s="14" t="s">
        <v>76</v>
      </c>
      <c r="AY203" s="172" t="s">
        <v>189</v>
      </c>
    </row>
    <row r="204" spans="1:65" s="15" customFormat="1" ht="11.25">
      <c r="B204" s="179"/>
      <c r="D204" s="164" t="s">
        <v>200</v>
      </c>
      <c r="E204" s="180" t="s">
        <v>3</v>
      </c>
      <c r="F204" s="181" t="s">
        <v>203</v>
      </c>
      <c r="H204" s="182">
        <v>14.625999999999999</v>
      </c>
      <c r="I204" s="183"/>
      <c r="L204" s="179"/>
      <c r="M204" s="184"/>
      <c r="N204" s="185"/>
      <c r="O204" s="185"/>
      <c r="P204" s="185"/>
      <c r="Q204" s="185"/>
      <c r="R204" s="185"/>
      <c r="S204" s="185"/>
      <c r="T204" s="186"/>
      <c r="AT204" s="180" t="s">
        <v>200</v>
      </c>
      <c r="AU204" s="180" t="s">
        <v>85</v>
      </c>
      <c r="AV204" s="15" t="s">
        <v>196</v>
      </c>
      <c r="AW204" s="15" t="s">
        <v>37</v>
      </c>
      <c r="AX204" s="15" t="s">
        <v>83</v>
      </c>
      <c r="AY204" s="180" t="s">
        <v>189</v>
      </c>
    </row>
    <row r="205" spans="1:65" s="12" customFormat="1" ht="22.9" customHeight="1">
      <c r="B205" s="131"/>
      <c r="D205" s="132" t="s">
        <v>75</v>
      </c>
      <c r="E205" s="142" t="s">
        <v>260</v>
      </c>
      <c r="F205" s="142" t="s">
        <v>514</v>
      </c>
      <c r="I205" s="134"/>
      <c r="J205" s="143">
        <f>BK205</f>
        <v>0</v>
      </c>
      <c r="L205" s="131"/>
      <c r="M205" s="136"/>
      <c r="N205" s="137"/>
      <c r="O205" s="137"/>
      <c r="P205" s="138">
        <f>SUM(P206:P272)</f>
        <v>0</v>
      </c>
      <c r="Q205" s="137"/>
      <c r="R205" s="138">
        <f>SUM(R206:R272)</f>
        <v>88.570289220000006</v>
      </c>
      <c r="S205" s="137"/>
      <c r="T205" s="139">
        <f>SUM(T206:T272)</f>
        <v>0</v>
      </c>
      <c r="AR205" s="132" t="s">
        <v>83</v>
      </c>
      <c r="AT205" s="140" t="s">
        <v>75</v>
      </c>
      <c r="AU205" s="140" t="s">
        <v>83</v>
      </c>
      <c r="AY205" s="132" t="s">
        <v>189</v>
      </c>
      <c r="BK205" s="141">
        <f>SUM(BK206:BK272)</f>
        <v>0</v>
      </c>
    </row>
    <row r="206" spans="1:65" s="2" customFormat="1" ht="24.2" customHeight="1">
      <c r="A206" s="34"/>
      <c r="B206" s="144"/>
      <c r="C206" s="145" t="s">
        <v>325</v>
      </c>
      <c r="D206" s="145" t="s">
        <v>191</v>
      </c>
      <c r="E206" s="146" t="s">
        <v>534</v>
      </c>
      <c r="F206" s="147" t="s">
        <v>535</v>
      </c>
      <c r="G206" s="148" t="s">
        <v>194</v>
      </c>
      <c r="H206" s="149">
        <v>181.5</v>
      </c>
      <c r="I206" s="150"/>
      <c r="J206" s="151">
        <f>ROUND(I206*H206,2)</f>
        <v>0</v>
      </c>
      <c r="K206" s="147" t="s">
        <v>195</v>
      </c>
      <c r="L206" s="35"/>
      <c r="M206" s="152" t="s">
        <v>3</v>
      </c>
      <c r="N206" s="153" t="s">
        <v>47</v>
      </c>
      <c r="O206" s="55"/>
      <c r="P206" s="154">
        <f>O206*H206</f>
        <v>0</v>
      </c>
      <c r="Q206" s="154">
        <v>0.15540000000000001</v>
      </c>
      <c r="R206" s="154">
        <f>Q206*H206</f>
        <v>28.205100000000002</v>
      </c>
      <c r="S206" s="154">
        <v>0</v>
      </c>
      <c r="T206" s="15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56" t="s">
        <v>196</v>
      </c>
      <c r="AT206" s="156" t="s">
        <v>191</v>
      </c>
      <c r="AU206" s="156" t="s">
        <v>85</v>
      </c>
      <c r="AY206" s="19" t="s">
        <v>189</v>
      </c>
      <c r="BE206" s="157">
        <f>IF(N206="základní",J206,0)</f>
        <v>0</v>
      </c>
      <c r="BF206" s="157">
        <f>IF(N206="snížená",J206,0)</f>
        <v>0</v>
      </c>
      <c r="BG206" s="157">
        <f>IF(N206="zákl. přenesená",J206,0)</f>
        <v>0</v>
      </c>
      <c r="BH206" s="157">
        <f>IF(N206="sníž. přenesená",J206,0)</f>
        <v>0</v>
      </c>
      <c r="BI206" s="157">
        <f>IF(N206="nulová",J206,0)</f>
        <v>0</v>
      </c>
      <c r="BJ206" s="19" t="s">
        <v>83</v>
      </c>
      <c r="BK206" s="157">
        <f>ROUND(I206*H206,2)</f>
        <v>0</v>
      </c>
      <c r="BL206" s="19" t="s">
        <v>196</v>
      </c>
      <c r="BM206" s="156" t="s">
        <v>697</v>
      </c>
    </row>
    <row r="207" spans="1:65" s="2" customFormat="1" ht="11.25">
      <c r="A207" s="34"/>
      <c r="B207" s="35"/>
      <c r="C207" s="34"/>
      <c r="D207" s="158" t="s">
        <v>198</v>
      </c>
      <c r="E207" s="34"/>
      <c r="F207" s="159" t="s">
        <v>537</v>
      </c>
      <c r="G207" s="34"/>
      <c r="H207" s="34"/>
      <c r="I207" s="160"/>
      <c r="J207" s="34"/>
      <c r="K207" s="34"/>
      <c r="L207" s="35"/>
      <c r="M207" s="161"/>
      <c r="N207" s="162"/>
      <c r="O207" s="55"/>
      <c r="P207" s="55"/>
      <c r="Q207" s="55"/>
      <c r="R207" s="55"/>
      <c r="S207" s="55"/>
      <c r="T207" s="56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9" t="s">
        <v>198</v>
      </c>
      <c r="AU207" s="19" t="s">
        <v>85</v>
      </c>
    </row>
    <row r="208" spans="1:65" s="13" customFormat="1" ht="11.25">
      <c r="B208" s="163"/>
      <c r="D208" s="164" t="s">
        <v>200</v>
      </c>
      <c r="E208" s="165" t="s">
        <v>3</v>
      </c>
      <c r="F208" s="166" t="s">
        <v>538</v>
      </c>
      <c r="H208" s="165" t="s">
        <v>3</v>
      </c>
      <c r="I208" s="167"/>
      <c r="L208" s="163"/>
      <c r="M208" s="168"/>
      <c r="N208" s="169"/>
      <c r="O208" s="169"/>
      <c r="P208" s="169"/>
      <c r="Q208" s="169"/>
      <c r="R208" s="169"/>
      <c r="S208" s="169"/>
      <c r="T208" s="170"/>
      <c r="AT208" s="165" t="s">
        <v>200</v>
      </c>
      <c r="AU208" s="165" t="s">
        <v>85</v>
      </c>
      <c r="AV208" s="13" t="s">
        <v>83</v>
      </c>
      <c r="AW208" s="13" t="s">
        <v>37</v>
      </c>
      <c r="AX208" s="13" t="s">
        <v>76</v>
      </c>
      <c r="AY208" s="165" t="s">
        <v>189</v>
      </c>
    </row>
    <row r="209" spans="1:65" s="13" customFormat="1" ht="11.25">
      <c r="B209" s="163"/>
      <c r="D209" s="164" t="s">
        <v>200</v>
      </c>
      <c r="E209" s="165" t="s">
        <v>3</v>
      </c>
      <c r="F209" s="166" t="s">
        <v>323</v>
      </c>
      <c r="H209" s="165" t="s">
        <v>3</v>
      </c>
      <c r="I209" s="167"/>
      <c r="L209" s="163"/>
      <c r="M209" s="168"/>
      <c r="N209" s="169"/>
      <c r="O209" s="169"/>
      <c r="P209" s="169"/>
      <c r="Q209" s="169"/>
      <c r="R209" s="169"/>
      <c r="S209" s="169"/>
      <c r="T209" s="170"/>
      <c r="AT209" s="165" t="s">
        <v>200</v>
      </c>
      <c r="AU209" s="165" t="s">
        <v>85</v>
      </c>
      <c r="AV209" s="13" t="s">
        <v>83</v>
      </c>
      <c r="AW209" s="13" t="s">
        <v>37</v>
      </c>
      <c r="AX209" s="13" t="s">
        <v>76</v>
      </c>
      <c r="AY209" s="165" t="s">
        <v>189</v>
      </c>
    </row>
    <row r="210" spans="1:65" s="14" customFormat="1" ht="11.25">
      <c r="B210" s="171"/>
      <c r="D210" s="164" t="s">
        <v>200</v>
      </c>
      <c r="E210" s="172" t="s">
        <v>3</v>
      </c>
      <c r="F210" s="173" t="s">
        <v>698</v>
      </c>
      <c r="H210" s="174">
        <v>48</v>
      </c>
      <c r="I210" s="175"/>
      <c r="L210" s="171"/>
      <c r="M210" s="176"/>
      <c r="N210" s="177"/>
      <c r="O210" s="177"/>
      <c r="P210" s="177"/>
      <c r="Q210" s="177"/>
      <c r="R210" s="177"/>
      <c r="S210" s="177"/>
      <c r="T210" s="178"/>
      <c r="AT210" s="172" t="s">
        <v>200</v>
      </c>
      <c r="AU210" s="172" t="s">
        <v>85</v>
      </c>
      <c r="AV210" s="14" t="s">
        <v>85</v>
      </c>
      <c r="AW210" s="14" t="s">
        <v>37</v>
      </c>
      <c r="AX210" s="14" t="s">
        <v>76</v>
      </c>
      <c r="AY210" s="172" t="s">
        <v>189</v>
      </c>
    </row>
    <row r="211" spans="1:65" s="14" customFormat="1" ht="11.25">
      <c r="B211" s="171"/>
      <c r="D211" s="164" t="s">
        <v>200</v>
      </c>
      <c r="E211" s="172" t="s">
        <v>3</v>
      </c>
      <c r="F211" s="173" t="s">
        <v>699</v>
      </c>
      <c r="H211" s="174">
        <v>131</v>
      </c>
      <c r="I211" s="175"/>
      <c r="L211" s="171"/>
      <c r="M211" s="176"/>
      <c r="N211" s="177"/>
      <c r="O211" s="177"/>
      <c r="P211" s="177"/>
      <c r="Q211" s="177"/>
      <c r="R211" s="177"/>
      <c r="S211" s="177"/>
      <c r="T211" s="178"/>
      <c r="AT211" s="172" t="s">
        <v>200</v>
      </c>
      <c r="AU211" s="172" t="s">
        <v>85</v>
      </c>
      <c r="AV211" s="14" t="s">
        <v>85</v>
      </c>
      <c r="AW211" s="14" t="s">
        <v>37</v>
      </c>
      <c r="AX211" s="14" t="s">
        <v>76</v>
      </c>
      <c r="AY211" s="172" t="s">
        <v>189</v>
      </c>
    </row>
    <row r="212" spans="1:65" s="14" customFormat="1" ht="11.25">
      <c r="B212" s="171"/>
      <c r="D212" s="164" t="s">
        <v>200</v>
      </c>
      <c r="E212" s="172" t="s">
        <v>3</v>
      </c>
      <c r="F212" s="173" t="s">
        <v>700</v>
      </c>
      <c r="H212" s="174">
        <v>2.5</v>
      </c>
      <c r="I212" s="175"/>
      <c r="L212" s="171"/>
      <c r="M212" s="176"/>
      <c r="N212" s="177"/>
      <c r="O212" s="177"/>
      <c r="P212" s="177"/>
      <c r="Q212" s="177"/>
      <c r="R212" s="177"/>
      <c r="S212" s="177"/>
      <c r="T212" s="178"/>
      <c r="AT212" s="172" t="s">
        <v>200</v>
      </c>
      <c r="AU212" s="172" t="s">
        <v>85</v>
      </c>
      <c r="AV212" s="14" t="s">
        <v>85</v>
      </c>
      <c r="AW212" s="14" t="s">
        <v>37</v>
      </c>
      <c r="AX212" s="14" t="s">
        <v>76</v>
      </c>
      <c r="AY212" s="172" t="s">
        <v>189</v>
      </c>
    </row>
    <row r="213" spans="1:65" s="15" customFormat="1" ht="11.25">
      <c r="B213" s="179"/>
      <c r="D213" s="164" t="s">
        <v>200</v>
      </c>
      <c r="E213" s="180" t="s">
        <v>3</v>
      </c>
      <c r="F213" s="181" t="s">
        <v>203</v>
      </c>
      <c r="H213" s="182">
        <v>181.5</v>
      </c>
      <c r="I213" s="183"/>
      <c r="L213" s="179"/>
      <c r="M213" s="184"/>
      <c r="N213" s="185"/>
      <c r="O213" s="185"/>
      <c r="P213" s="185"/>
      <c r="Q213" s="185"/>
      <c r="R213" s="185"/>
      <c r="S213" s="185"/>
      <c r="T213" s="186"/>
      <c r="AT213" s="180" t="s">
        <v>200</v>
      </c>
      <c r="AU213" s="180" t="s">
        <v>85</v>
      </c>
      <c r="AV213" s="15" t="s">
        <v>196</v>
      </c>
      <c r="AW213" s="15" t="s">
        <v>37</v>
      </c>
      <c r="AX213" s="15" t="s">
        <v>83</v>
      </c>
      <c r="AY213" s="180" t="s">
        <v>189</v>
      </c>
    </row>
    <row r="214" spans="1:65" s="2" customFormat="1" ht="16.5" customHeight="1">
      <c r="A214" s="34"/>
      <c r="B214" s="144"/>
      <c r="C214" s="187" t="s">
        <v>332</v>
      </c>
      <c r="D214" s="187" t="s">
        <v>235</v>
      </c>
      <c r="E214" s="188" t="s">
        <v>701</v>
      </c>
      <c r="F214" s="189" t="s">
        <v>702</v>
      </c>
      <c r="G214" s="190" t="s">
        <v>194</v>
      </c>
      <c r="H214" s="191">
        <v>19.190000000000001</v>
      </c>
      <c r="I214" s="192"/>
      <c r="J214" s="193">
        <f>ROUND(I214*H214,2)</f>
        <v>0</v>
      </c>
      <c r="K214" s="189" t="s">
        <v>195</v>
      </c>
      <c r="L214" s="194"/>
      <c r="M214" s="195" t="s">
        <v>3</v>
      </c>
      <c r="N214" s="196" t="s">
        <v>47</v>
      </c>
      <c r="O214" s="55"/>
      <c r="P214" s="154">
        <f>O214*H214</f>
        <v>0</v>
      </c>
      <c r="Q214" s="154">
        <v>4.8300000000000003E-2</v>
      </c>
      <c r="R214" s="154">
        <f>Q214*H214</f>
        <v>0.92687700000000006</v>
      </c>
      <c r="S214" s="154">
        <v>0</v>
      </c>
      <c r="T214" s="155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56" t="s">
        <v>239</v>
      </c>
      <c r="AT214" s="156" t="s">
        <v>235</v>
      </c>
      <c r="AU214" s="156" t="s">
        <v>85</v>
      </c>
      <c r="AY214" s="19" t="s">
        <v>189</v>
      </c>
      <c r="BE214" s="157">
        <f>IF(N214="základní",J214,0)</f>
        <v>0</v>
      </c>
      <c r="BF214" s="157">
        <f>IF(N214="snížená",J214,0)</f>
        <v>0</v>
      </c>
      <c r="BG214" s="157">
        <f>IF(N214="zákl. přenesená",J214,0)</f>
        <v>0</v>
      </c>
      <c r="BH214" s="157">
        <f>IF(N214="sníž. přenesená",J214,0)</f>
        <v>0</v>
      </c>
      <c r="BI214" s="157">
        <f>IF(N214="nulová",J214,0)</f>
        <v>0</v>
      </c>
      <c r="BJ214" s="19" t="s">
        <v>83</v>
      </c>
      <c r="BK214" s="157">
        <f>ROUND(I214*H214,2)</f>
        <v>0</v>
      </c>
      <c r="BL214" s="19" t="s">
        <v>196</v>
      </c>
      <c r="BM214" s="156" t="s">
        <v>703</v>
      </c>
    </row>
    <row r="215" spans="1:65" s="13" customFormat="1" ht="11.25">
      <c r="B215" s="163"/>
      <c r="D215" s="164" t="s">
        <v>200</v>
      </c>
      <c r="E215" s="165" t="s">
        <v>3</v>
      </c>
      <c r="F215" s="166" t="s">
        <v>543</v>
      </c>
      <c r="H215" s="165" t="s">
        <v>3</v>
      </c>
      <c r="I215" s="167"/>
      <c r="L215" s="163"/>
      <c r="M215" s="168"/>
      <c r="N215" s="169"/>
      <c r="O215" s="169"/>
      <c r="P215" s="169"/>
      <c r="Q215" s="169"/>
      <c r="R215" s="169"/>
      <c r="S215" s="169"/>
      <c r="T215" s="170"/>
      <c r="AT215" s="165" t="s">
        <v>200</v>
      </c>
      <c r="AU215" s="165" t="s">
        <v>85</v>
      </c>
      <c r="AV215" s="13" t="s">
        <v>83</v>
      </c>
      <c r="AW215" s="13" t="s">
        <v>37</v>
      </c>
      <c r="AX215" s="13" t="s">
        <v>76</v>
      </c>
      <c r="AY215" s="165" t="s">
        <v>189</v>
      </c>
    </row>
    <row r="216" spans="1:65" s="14" customFormat="1" ht="11.25">
      <c r="B216" s="171"/>
      <c r="D216" s="164" t="s">
        <v>200</v>
      </c>
      <c r="E216" s="172" t="s">
        <v>3</v>
      </c>
      <c r="F216" s="173" t="s">
        <v>704</v>
      </c>
      <c r="H216" s="174">
        <v>6.06</v>
      </c>
      <c r="I216" s="175"/>
      <c r="L216" s="171"/>
      <c r="M216" s="176"/>
      <c r="N216" s="177"/>
      <c r="O216" s="177"/>
      <c r="P216" s="177"/>
      <c r="Q216" s="177"/>
      <c r="R216" s="177"/>
      <c r="S216" s="177"/>
      <c r="T216" s="178"/>
      <c r="AT216" s="172" t="s">
        <v>200</v>
      </c>
      <c r="AU216" s="172" t="s">
        <v>85</v>
      </c>
      <c r="AV216" s="14" t="s">
        <v>85</v>
      </c>
      <c r="AW216" s="14" t="s">
        <v>37</v>
      </c>
      <c r="AX216" s="14" t="s">
        <v>76</v>
      </c>
      <c r="AY216" s="172" t="s">
        <v>189</v>
      </c>
    </row>
    <row r="217" spans="1:65" s="14" customFormat="1" ht="11.25">
      <c r="B217" s="171"/>
      <c r="D217" s="164" t="s">
        <v>200</v>
      </c>
      <c r="E217" s="172" t="s">
        <v>3</v>
      </c>
      <c r="F217" s="173" t="s">
        <v>705</v>
      </c>
      <c r="H217" s="174">
        <v>13.13</v>
      </c>
      <c r="I217" s="175"/>
      <c r="L217" s="171"/>
      <c r="M217" s="176"/>
      <c r="N217" s="177"/>
      <c r="O217" s="177"/>
      <c r="P217" s="177"/>
      <c r="Q217" s="177"/>
      <c r="R217" s="177"/>
      <c r="S217" s="177"/>
      <c r="T217" s="178"/>
      <c r="AT217" s="172" t="s">
        <v>200</v>
      </c>
      <c r="AU217" s="172" t="s">
        <v>85</v>
      </c>
      <c r="AV217" s="14" t="s">
        <v>85</v>
      </c>
      <c r="AW217" s="14" t="s">
        <v>37</v>
      </c>
      <c r="AX217" s="14" t="s">
        <v>76</v>
      </c>
      <c r="AY217" s="172" t="s">
        <v>189</v>
      </c>
    </row>
    <row r="218" spans="1:65" s="15" customFormat="1" ht="11.25">
      <c r="B218" s="179"/>
      <c r="D218" s="164" t="s">
        <v>200</v>
      </c>
      <c r="E218" s="180" t="s">
        <v>3</v>
      </c>
      <c r="F218" s="181" t="s">
        <v>203</v>
      </c>
      <c r="H218" s="182">
        <v>19.190000000000001</v>
      </c>
      <c r="I218" s="183"/>
      <c r="L218" s="179"/>
      <c r="M218" s="184"/>
      <c r="N218" s="185"/>
      <c r="O218" s="185"/>
      <c r="P218" s="185"/>
      <c r="Q218" s="185"/>
      <c r="R218" s="185"/>
      <c r="S218" s="185"/>
      <c r="T218" s="186"/>
      <c r="AT218" s="180" t="s">
        <v>200</v>
      </c>
      <c r="AU218" s="180" t="s">
        <v>85</v>
      </c>
      <c r="AV218" s="15" t="s">
        <v>196</v>
      </c>
      <c r="AW218" s="15" t="s">
        <v>37</v>
      </c>
      <c r="AX218" s="15" t="s">
        <v>83</v>
      </c>
      <c r="AY218" s="180" t="s">
        <v>189</v>
      </c>
    </row>
    <row r="219" spans="1:65" s="2" customFormat="1" ht="16.5" customHeight="1">
      <c r="A219" s="34"/>
      <c r="B219" s="144"/>
      <c r="C219" s="187" t="s">
        <v>339</v>
      </c>
      <c r="D219" s="187" t="s">
        <v>235</v>
      </c>
      <c r="E219" s="188" t="s">
        <v>540</v>
      </c>
      <c r="F219" s="189" t="s">
        <v>541</v>
      </c>
      <c r="G219" s="190" t="s">
        <v>194</v>
      </c>
      <c r="H219" s="191">
        <v>4.04</v>
      </c>
      <c r="I219" s="192"/>
      <c r="J219" s="193">
        <f>ROUND(I219*H219,2)</f>
        <v>0</v>
      </c>
      <c r="K219" s="189" t="s">
        <v>195</v>
      </c>
      <c r="L219" s="194"/>
      <c r="M219" s="195" t="s">
        <v>3</v>
      </c>
      <c r="N219" s="196" t="s">
        <v>47</v>
      </c>
      <c r="O219" s="55"/>
      <c r="P219" s="154">
        <f>O219*H219</f>
        <v>0</v>
      </c>
      <c r="Q219" s="154">
        <v>6.5670000000000006E-2</v>
      </c>
      <c r="R219" s="154">
        <f>Q219*H219</f>
        <v>0.26530680000000001</v>
      </c>
      <c r="S219" s="154">
        <v>0</v>
      </c>
      <c r="T219" s="155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56" t="s">
        <v>239</v>
      </c>
      <c r="AT219" s="156" t="s">
        <v>235</v>
      </c>
      <c r="AU219" s="156" t="s">
        <v>85</v>
      </c>
      <c r="AY219" s="19" t="s">
        <v>189</v>
      </c>
      <c r="BE219" s="157">
        <f>IF(N219="základní",J219,0)</f>
        <v>0</v>
      </c>
      <c r="BF219" s="157">
        <f>IF(N219="snížená",J219,0)</f>
        <v>0</v>
      </c>
      <c r="BG219" s="157">
        <f>IF(N219="zákl. přenesená",J219,0)</f>
        <v>0</v>
      </c>
      <c r="BH219" s="157">
        <f>IF(N219="sníž. přenesená",J219,0)</f>
        <v>0</v>
      </c>
      <c r="BI219" s="157">
        <f>IF(N219="nulová",J219,0)</f>
        <v>0</v>
      </c>
      <c r="BJ219" s="19" t="s">
        <v>83</v>
      </c>
      <c r="BK219" s="157">
        <f>ROUND(I219*H219,2)</f>
        <v>0</v>
      </c>
      <c r="BL219" s="19" t="s">
        <v>196</v>
      </c>
      <c r="BM219" s="156" t="s">
        <v>706</v>
      </c>
    </row>
    <row r="220" spans="1:65" s="13" customFormat="1" ht="11.25">
      <c r="B220" s="163"/>
      <c r="D220" s="164" t="s">
        <v>200</v>
      </c>
      <c r="E220" s="165" t="s">
        <v>3</v>
      </c>
      <c r="F220" s="166" t="s">
        <v>543</v>
      </c>
      <c r="H220" s="165" t="s">
        <v>3</v>
      </c>
      <c r="I220" s="167"/>
      <c r="L220" s="163"/>
      <c r="M220" s="168"/>
      <c r="N220" s="169"/>
      <c r="O220" s="169"/>
      <c r="P220" s="169"/>
      <c r="Q220" s="169"/>
      <c r="R220" s="169"/>
      <c r="S220" s="169"/>
      <c r="T220" s="170"/>
      <c r="AT220" s="165" t="s">
        <v>200</v>
      </c>
      <c r="AU220" s="165" t="s">
        <v>85</v>
      </c>
      <c r="AV220" s="13" t="s">
        <v>83</v>
      </c>
      <c r="AW220" s="13" t="s">
        <v>37</v>
      </c>
      <c r="AX220" s="13" t="s">
        <v>76</v>
      </c>
      <c r="AY220" s="165" t="s">
        <v>189</v>
      </c>
    </row>
    <row r="221" spans="1:65" s="14" customFormat="1" ht="11.25">
      <c r="B221" s="171"/>
      <c r="D221" s="164" t="s">
        <v>200</v>
      </c>
      <c r="E221" s="172" t="s">
        <v>3</v>
      </c>
      <c r="F221" s="173" t="s">
        <v>707</v>
      </c>
      <c r="H221" s="174">
        <v>1.01</v>
      </c>
      <c r="I221" s="175"/>
      <c r="L221" s="171"/>
      <c r="M221" s="176"/>
      <c r="N221" s="177"/>
      <c r="O221" s="177"/>
      <c r="P221" s="177"/>
      <c r="Q221" s="177"/>
      <c r="R221" s="177"/>
      <c r="S221" s="177"/>
      <c r="T221" s="178"/>
      <c r="AT221" s="172" t="s">
        <v>200</v>
      </c>
      <c r="AU221" s="172" t="s">
        <v>85</v>
      </c>
      <c r="AV221" s="14" t="s">
        <v>85</v>
      </c>
      <c r="AW221" s="14" t="s">
        <v>37</v>
      </c>
      <c r="AX221" s="14" t="s">
        <v>76</v>
      </c>
      <c r="AY221" s="172" t="s">
        <v>189</v>
      </c>
    </row>
    <row r="222" spans="1:65" s="14" customFormat="1" ht="11.25">
      <c r="B222" s="171"/>
      <c r="D222" s="164" t="s">
        <v>200</v>
      </c>
      <c r="E222" s="172" t="s">
        <v>3</v>
      </c>
      <c r="F222" s="173" t="s">
        <v>708</v>
      </c>
      <c r="H222" s="174">
        <v>3.03</v>
      </c>
      <c r="I222" s="175"/>
      <c r="L222" s="171"/>
      <c r="M222" s="176"/>
      <c r="N222" s="177"/>
      <c r="O222" s="177"/>
      <c r="P222" s="177"/>
      <c r="Q222" s="177"/>
      <c r="R222" s="177"/>
      <c r="S222" s="177"/>
      <c r="T222" s="178"/>
      <c r="AT222" s="172" t="s">
        <v>200</v>
      </c>
      <c r="AU222" s="172" t="s">
        <v>85</v>
      </c>
      <c r="AV222" s="14" t="s">
        <v>85</v>
      </c>
      <c r="AW222" s="14" t="s">
        <v>37</v>
      </c>
      <c r="AX222" s="14" t="s">
        <v>76</v>
      </c>
      <c r="AY222" s="172" t="s">
        <v>189</v>
      </c>
    </row>
    <row r="223" spans="1:65" s="15" customFormat="1" ht="11.25">
      <c r="B223" s="179"/>
      <c r="D223" s="164" t="s">
        <v>200</v>
      </c>
      <c r="E223" s="180" t="s">
        <v>3</v>
      </c>
      <c r="F223" s="181" t="s">
        <v>203</v>
      </c>
      <c r="H223" s="182">
        <v>4.04</v>
      </c>
      <c r="I223" s="183"/>
      <c r="L223" s="179"/>
      <c r="M223" s="184"/>
      <c r="N223" s="185"/>
      <c r="O223" s="185"/>
      <c r="P223" s="185"/>
      <c r="Q223" s="185"/>
      <c r="R223" s="185"/>
      <c r="S223" s="185"/>
      <c r="T223" s="186"/>
      <c r="AT223" s="180" t="s">
        <v>200</v>
      </c>
      <c r="AU223" s="180" t="s">
        <v>85</v>
      </c>
      <c r="AV223" s="15" t="s">
        <v>196</v>
      </c>
      <c r="AW223" s="15" t="s">
        <v>37</v>
      </c>
      <c r="AX223" s="15" t="s">
        <v>83</v>
      </c>
      <c r="AY223" s="180" t="s">
        <v>189</v>
      </c>
    </row>
    <row r="224" spans="1:65" s="2" customFormat="1" ht="16.5" customHeight="1">
      <c r="A224" s="34"/>
      <c r="B224" s="144"/>
      <c r="C224" s="187" t="s">
        <v>8</v>
      </c>
      <c r="D224" s="187" t="s">
        <v>235</v>
      </c>
      <c r="E224" s="188" t="s">
        <v>546</v>
      </c>
      <c r="F224" s="189" t="s">
        <v>547</v>
      </c>
      <c r="G224" s="190" t="s">
        <v>194</v>
      </c>
      <c r="H224" s="191">
        <v>160.08500000000001</v>
      </c>
      <c r="I224" s="192"/>
      <c r="J224" s="193">
        <f>ROUND(I224*H224,2)</f>
        <v>0</v>
      </c>
      <c r="K224" s="189" t="s">
        <v>195</v>
      </c>
      <c r="L224" s="194"/>
      <c r="M224" s="195" t="s">
        <v>3</v>
      </c>
      <c r="N224" s="196" t="s">
        <v>47</v>
      </c>
      <c r="O224" s="55"/>
      <c r="P224" s="154">
        <f>O224*H224</f>
        <v>0</v>
      </c>
      <c r="Q224" s="154">
        <v>0.08</v>
      </c>
      <c r="R224" s="154">
        <f>Q224*H224</f>
        <v>12.806800000000001</v>
      </c>
      <c r="S224" s="154">
        <v>0</v>
      </c>
      <c r="T224" s="155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56" t="s">
        <v>239</v>
      </c>
      <c r="AT224" s="156" t="s">
        <v>235</v>
      </c>
      <c r="AU224" s="156" t="s">
        <v>85</v>
      </c>
      <c r="AY224" s="19" t="s">
        <v>189</v>
      </c>
      <c r="BE224" s="157">
        <f>IF(N224="základní",J224,0)</f>
        <v>0</v>
      </c>
      <c r="BF224" s="157">
        <f>IF(N224="snížená",J224,0)</f>
        <v>0</v>
      </c>
      <c r="BG224" s="157">
        <f>IF(N224="zákl. přenesená",J224,0)</f>
        <v>0</v>
      </c>
      <c r="BH224" s="157">
        <f>IF(N224="sníž. přenesená",J224,0)</f>
        <v>0</v>
      </c>
      <c r="BI224" s="157">
        <f>IF(N224="nulová",J224,0)</f>
        <v>0</v>
      </c>
      <c r="BJ224" s="19" t="s">
        <v>83</v>
      </c>
      <c r="BK224" s="157">
        <f>ROUND(I224*H224,2)</f>
        <v>0</v>
      </c>
      <c r="BL224" s="19" t="s">
        <v>196</v>
      </c>
      <c r="BM224" s="156" t="s">
        <v>709</v>
      </c>
    </row>
    <row r="225" spans="1:65" s="13" customFormat="1" ht="11.25">
      <c r="B225" s="163"/>
      <c r="D225" s="164" t="s">
        <v>200</v>
      </c>
      <c r="E225" s="165" t="s">
        <v>3</v>
      </c>
      <c r="F225" s="166" t="s">
        <v>543</v>
      </c>
      <c r="H225" s="165" t="s">
        <v>3</v>
      </c>
      <c r="I225" s="167"/>
      <c r="L225" s="163"/>
      <c r="M225" s="168"/>
      <c r="N225" s="169"/>
      <c r="O225" s="169"/>
      <c r="P225" s="169"/>
      <c r="Q225" s="169"/>
      <c r="R225" s="169"/>
      <c r="S225" s="169"/>
      <c r="T225" s="170"/>
      <c r="AT225" s="165" t="s">
        <v>200</v>
      </c>
      <c r="AU225" s="165" t="s">
        <v>85</v>
      </c>
      <c r="AV225" s="13" t="s">
        <v>83</v>
      </c>
      <c r="AW225" s="13" t="s">
        <v>37</v>
      </c>
      <c r="AX225" s="13" t="s">
        <v>76</v>
      </c>
      <c r="AY225" s="165" t="s">
        <v>189</v>
      </c>
    </row>
    <row r="226" spans="1:65" s="14" customFormat="1" ht="11.25">
      <c r="B226" s="171"/>
      <c r="D226" s="164" t="s">
        <v>200</v>
      </c>
      <c r="E226" s="172" t="s">
        <v>3</v>
      </c>
      <c r="F226" s="173" t="s">
        <v>710</v>
      </c>
      <c r="H226" s="174">
        <v>41.41</v>
      </c>
      <c r="I226" s="175"/>
      <c r="L226" s="171"/>
      <c r="M226" s="176"/>
      <c r="N226" s="177"/>
      <c r="O226" s="177"/>
      <c r="P226" s="177"/>
      <c r="Q226" s="177"/>
      <c r="R226" s="177"/>
      <c r="S226" s="177"/>
      <c r="T226" s="178"/>
      <c r="AT226" s="172" t="s">
        <v>200</v>
      </c>
      <c r="AU226" s="172" t="s">
        <v>85</v>
      </c>
      <c r="AV226" s="14" t="s">
        <v>85</v>
      </c>
      <c r="AW226" s="14" t="s">
        <v>37</v>
      </c>
      <c r="AX226" s="14" t="s">
        <v>76</v>
      </c>
      <c r="AY226" s="172" t="s">
        <v>189</v>
      </c>
    </row>
    <row r="227" spans="1:65" s="14" customFormat="1" ht="11.25">
      <c r="B227" s="171"/>
      <c r="D227" s="164" t="s">
        <v>200</v>
      </c>
      <c r="E227" s="172" t="s">
        <v>3</v>
      </c>
      <c r="F227" s="173" t="s">
        <v>711</v>
      </c>
      <c r="H227" s="174">
        <v>116.15</v>
      </c>
      <c r="I227" s="175"/>
      <c r="L227" s="171"/>
      <c r="M227" s="176"/>
      <c r="N227" s="177"/>
      <c r="O227" s="177"/>
      <c r="P227" s="177"/>
      <c r="Q227" s="177"/>
      <c r="R227" s="177"/>
      <c r="S227" s="177"/>
      <c r="T227" s="178"/>
      <c r="AT227" s="172" t="s">
        <v>200</v>
      </c>
      <c r="AU227" s="172" t="s">
        <v>85</v>
      </c>
      <c r="AV227" s="14" t="s">
        <v>85</v>
      </c>
      <c r="AW227" s="14" t="s">
        <v>37</v>
      </c>
      <c r="AX227" s="14" t="s">
        <v>76</v>
      </c>
      <c r="AY227" s="172" t="s">
        <v>189</v>
      </c>
    </row>
    <row r="228" spans="1:65" s="14" customFormat="1" ht="11.25">
      <c r="B228" s="171"/>
      <c r="D228" s="164" t="s">
        <v>200</v>
      </c>
      <c r="E228" s="172" t="s">
        <v>3</v>
      </c>
      <c r="F228" s="173" t="s">
        <v>712</v>
      </c>
      <c r="H228" s="174">
        <v>2.5249999999999999</v>
      </c>
      <c r="I228" s="175"/>
      <c r="L228" s="171"/>
      <c r="M228" s="176"/>
      <c r="N228" s="177"/>
      <c r="O228" s="177"/>
      <c r="P228" s="177"/>
      <c r="Q228" s="177"/>
      <c r="R228" s="177"/>
      <c r="S228" s="177"/>
      <c r="T228" s="178"/>
      <c r="AT228" s="172" t="s">
        <v>200</v>
      </c>
      <c r="AU228" s="172" t="s">
        <v>85</v>
      </c>
      <c r="AV228" s="14" t="s">
        <v>85</v>
      </c>
      <c r="AW228" s="14" t="s">
        <v>37</v>
      </c>
      <c r="AX228" s="14" t="s">
        <v>76</v>
      </c>
      <c r="AY228" s="172" t="s">
        <v>189</v>
      </c>
    </row>
    <row r="229" spans="1:65" s="15" customFormat="1" ht="11.25">
      <c r="B229" s="179"/>
      <c r="D229" s="164" t="s">
        <v>200</v>
      </c>
      <c r="E229" s="180" t="s">
        <v>3</v>
      </c>
      <c r="F229" s="181" t="s">
        <v>203</v>
      </c>
      <c r="H229" s="182">
        <v>160.08500000000001</v>
      </c>
      <c r="I229" s="183"/>
      <c r="L229" s="179"/>
      <c r="M229" s="184"/>
      <c r="N229" s="185"/>
      <c r="O229" s="185"/>
      <c r="P229" s="185"/>
      <c r="Q229" s="185"/>
      <c r="R229" s="185"/>
      <c r="S229" s="185"/>
      <c r="T229" s="186"/>
      <c r="AT229" s="180" t="s">
        <v>200</v>
      </c>
      <c r="AU229" s="180" t="s">
        <v>85</v>
      </c>
      <c r="AV229" s="15" t="s">
        <v>196</v>
      </c>
      <c r="AW229" s="15" t="s">
        <v>37</v>
      </c>
      <c r="AX229" s="15" t="s">
        <v>83</v>
      </c>
      <c r="AY229" s="180" t="s">
        <v>189</v>
      </c>
    </row>
    <row r="230" spans="1:65" s="2" customFormat="1" ht="24.2" customHeight="1">
      <c r="A230" s="34"/>
      <c r="B230" s="144"/>
      <c r="C230" s="145" t="s">
        <v>352</v>
      </c>
      <c r="D230" s="145" t="s">
        <v>191</v>
      </c>
      <c r="E230" s="146" t="s">
        <v>713</v>
      </c>
      <c r="F230" s="147" t="s">
        <v>714</v>
      </c>
      <c r="G230" s="148" t="s">
        <v>194</v>
      </c>
      <c r="H230" s="149">
        <v>173.5</v>
      </c>
      <c r="I230" s="150"/>
      <c r="J230" s="151">
        <f>ROUND(I230*H230,2)</f>
        <v>0</v>
      </c>
      <c r="K230" s="147" t="s">
        <v>195</v>
      </c>
      <c r="L230" s="35"/>
      <c r="M230" s="152" t="s">
        <v>3</v>
      </c>
      <c r="N230" s="153" t="s">
        <v>47</v>
      </c>
      <c r="O230" s="55"/>
      <c r="P230" s="154">
        <f>O230*H230</f>
        <v>0</v>
      </c>
      <c r="Q230" s="154">
        <v>0.1295</v>
      </c>
      <c r="R230" s="154">
        <f>Q230*H230</f>
        <v>22.468250000000001</v>
      </c>
      <c r="S230" s="154">
        <v>0</v>
      </c>
      <c r="T230" s="155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56" t="s">
        <v>196</v>
      </c>
      <c r="AT230" s="156" t="s">
        <v>191</v>
      </c>
      <c r="AU230" s="156" t="s">
        <v>85</v>
      </c>
      <c r="AY230" s="19" t="s">
        <v>189</v>
      </c>
      <c r="BE230" s="157">
        <f>IF(N230="základní",J230,0)</f>
        <v>0</v>
      </c>
      <c r="BF230" s="157">
        <f>IF(N230="snížená",J230,0)</f>
        <v>0</v>
      </c>
      <c r="BG230" s="157">
        <f>IF(N230="zákl. přenesená",J230,0)</f>
        <v>0</v>
      </c>
      <c r="BH230" s="157">
        <f>IF(N230="sníž. přenesená",J230,0)</f>
        <v>0</v>
      </c>
      <c r="BI230" s="157">
        <f>IF(N230="nulová",J230,0)</f>
        <v>0</v>
      </c>
      <c r="BJ230" s="19" t="s">
        <v>83</v>
      </c>
      <c r="BK230" s="157">
        <f>ROUND(I230*H230,2)</f>
        <v>0</v>
      </c>
      <c r="BL230" s="19" t="s">
        <v>196</v>
      </c>
      <c r="BM230" s="156" t="s">
        <v>715</v>
      </c>
    </row>
    <row r="231" spans="1:65" s="2" customFormat="1" ht="11.25">
      <c r="A231" s="34"/>
      <c r="B231" s="35"/>
      <c r="C231" s="34"/>
      <c r="D231" s="158" t="s">
        <v>198</v>
      </c>
      <c r="E231" s="34"/>
      <c r="F231" s="159" t="s">
        <v>716</v>
      </c>
      <c r="G231" s="34"/>
      <c r="H231" s="34"/>
      <c r="I231" s="160"/>
      <c r="J231" s="34"/>
      <c r="K231" s="34"/>
      <c r="L231" s="35"/>
      <c r="M231" s="161"/>
      <c r="N231" s="162"/>
      <c r="O231" s="55"/>
      <c r="P231" s="55"/>
      <c r="Q231" s="55"/>
      <c r="R231" s="55"/>
      <c r="S231" s="55"/>
      <c r="T231" s="56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9" t="s">
        <v>198</v>
      </c>
      <c r="AU231" s="19" t="s">
        <v>85</v>
      </c>
    </row>
    <row r="232" spans="1:65" s="13" customFormat="1" ht="11.25">
      <c r="B232" s="163"/>
      <c r="D232" s="164" t="s">
        <v>200</v>
      </c>
      <c r="E232" s="165" t="s">
        <v>3</v>
      </c>
      <c r="F232" s="166" t="s">
        <v>717</v>
      </c>
      <c r="H232" s="165" t="s">
        <v>3</v>
      </c>
      <c r="I232" s="167"/>
      <c r="L232" s="163"/>
      <c r="M232" s="168"/>
      <c r="N232" s="169"/>
      <c r="O232" s="169"/>
      <c r="P232" s="169"/>
      <c r="Q232" s="169"/>
      <c r="R232" s="169"/>
      <c r="S232" s="169"/>
      <c r="T232" s="170"/>
      <c r="AT232" s="165" t="s">
        <v>200</v>
      </c>
      <c r="AU232" s="165" t="s">
        <v>85</v>
      </c>
      <c r="AV232" s="13" t="s">
        <v>83</v>
      </c>
      <c r="AW232" s="13" t="s">
        <v>37</v>
      </c>
      <c r="AX232" s="13" t="s">
        <v>76</v>
      </c>
      <c r="AY232" s="165" t="s">
        <v>189</v>
      </c>
    </row>
    <row r="233" spans="1:65" s="13" customFormat="1" ht="11.25">
      <c r="B233" s="163"/>
      <c r="D233" s="164" t="s">
        <v>200</v>
      </c>
      <c r="E233" s="165" t="s">
        <v>3</v>
      </c>
      <c r="F233" s="166" t="s">
        <v>323</v>
      </c>
      <c r="H233" s="165" t="s">
        <v>3</v>
      </c>
      <c r="I233" s="167"/>
      <c r="L233" s="163"/>
      <c r="M233" s="168"/>
      <c r="N233" s="169"/>
      <c r="O233" s="169"/>
      <c r="P233" s="169"/>
      <c r="Q233" s="169"/>
      <c r="R233" s="169"/>
      <c r="S233" s="169"/>
      <c r="T233" s="170"/>
      <c r="AT233" s="165" t="s">
        <v>200</v>
      </c>
      <c r="AU233" s="165" t="s">
        <v>85</v>
      </c>
      <c r="AV233" s="13" t="s">
        <v>83</v>
      </c>
      <c r="AW233" s="13" t="s">
        <v>37</v>
      </c>
      <c r="AX233" s="13" t="s">
        <v>76</v>
      </c>
      <c r="AY233" s="165" t="s">
        <v>189</v>
      </c>
    </row>
    <row r="234" spans="1:65" s="14" customFormat="1" ht="11.25">
      <c r="B234" s="171"/>
      <c r="D234" s="164" t="s">
        <v>200</v>
      </c>
      <c r="E234" s="172" t="s">
        <v>3</v>
      </c>
      <c r="F234" s="173" t="s">
        <v>718</v>
      </c>
      <c r="H234" s="174">
        <v>44.5</v>
      </c>
      <c r="I234" s="175"/>
      <c r="L234" s="171"/>
      <c r="M234" s="176"/>
      <c r="N234" s="177"/>
      <c r="O234" s="177"/>
      <c r="P234" s="177"/>
      <c r="Q234" s="177"/>
      <c r="R234" s="177"/>
      <c r="S234" s="177"/>
      <c r="T234" s="178"/>
      <c r="AT234" s="172" t="s">
        <v>200</v>
      </c>
      <c r="AU234" s="172" t="s">
        <v>85</v>
      </c>
      <c r="AV234" s="14" t="s">
        <v>85</v>
      </c>
      <c r="AW234" s="14" t="s">
        <v>37</v>
      </c>
      <c r="AX234" s="14" t="s">
        <v>76</v>
      </c>
      <c r="AY234" s="172" t="s">
        <v>189</v>
      </c>
    </row>
    <row r="235" spans="1:65" s="14" customFormat="1" ht="11.25">
      <c r="B235" s="171"/>
      <c r="D235" s="164" t="s">
        <v>200</v>
      </c>
      <c r="E235" s="172" t="s">
        <v>3</v>
      </c>
      <c r="F235" s="173" t="s">
        <v>719</v>
      </c>
      <c r="H235" s="174">
        <v>125</v>
      </c>
      <c r="I235" s="175"/>
      <c r="L235" s="171"/>
      <c r="M235" s="176"/>
      <c r="N235" s="177"/>
      <c r="O235" s="177"/>
      <c r="P235" s="177"/>
      <c r="Q235" s="177"/>
      <c r="R235" s="177"/>
      <c r="S235" s="177"/>
      <c r="T235" s="178"/>
      <c r="AT235" s="172" t="s">
        <v>200</v>
      </c>
      <c r="AU235" s="172" t="s">
        <v>85</v>
      </c>
      <c r="AV235" s="14" t="s">
        <v>85</v>
      </c>
      <c r="AW235" s="14" t="s">
        <v>37</v>
      </c>
      <c r="AX235" s="14" t="s">
        <v>76</v>
      </c>
      <c r="AY235" s="172" t="s">
        <v>189</v>
      </c>
    </row>
    <row r="236" spans="1:65" s="14" customFormat="1" ht="11.25">
      <c r="B236" s="171"/>
      <c r="D236" s="164" t="s">
        <v>200</v>
      </c>
      <c r="E236" s="172" t="s">
        <v>3</v>
      </c>
      <c r="F236" s="173" t="s">
        <v>720</v>
      </c>
      <c r="H236" s="174">
        <v>4</v>
      </c>
      <c r="I236" s="175"/>
      <c r="L236" s="171"/>
      <c r="M236" s="176"/>
      <c r="N236" s="177"/>
      <c r="O236" s="177"/>
      <c r="P236" s="177"/>
      <c r="Q236" s="177"/>
      <c r="R236" s="177"/>
      <c r="S236" s="177"/>
      <c r="T236" s="178"/>
      <c r="AT236" s="172" t="s">
        <v>200</v>
      </c>
      <c r="AU236" s="172" t="s">
        <v>85</v>
      </c>
      <c r="AV236" s="14" t="s">
        <v>85</v>
      </c>
      <c r="AW236" s="14" t="s">
        <v>37</v>
      </c>
      <c r="AX236" s="14" t="s">
        <v>76</v>
      </c>
      <c r="AY236" s="172" t="s">
        <v>189</v>
      </c>
    </row>
    <row r="237" spans="1:65" s="15" customFormat="1" ht="11.25">
      <c r="B237" s="179"/>
      <c r="D237" s="164" t="s">
        <v>200</v>
      </c>
      <c r="E237" s="180" t="s">
        <v>3</v>
      </c>
      <c r="F237" s="181" t="s">
        <v>203</v>
      </c>
      <c r="H237" s="182">
        <v>173.5</v>
      </c>
      <c r="I237" s="183"/>
      <c r="L237" s="179"/>
      <c r="M237" s="184"/>
      <c r="N237" s="185"/>
      <c r="O237" s="185"/>
      <c r="P237" s="185"/>
      <c r="Q237" s="185"/>
      <c r="R237" s="185"/>
      <c r="S237" s="185"/>
      <c r="T237" s="186"/>
      <c r="AT237" s="180" t="s">
        <v>200</v>
      </c>
      <c r="AU237" s="180" t="s">
        <v>85</v>
      </c>
      <c r="AV237" s="15" t="s">
        <v>196</v>
      </c>
      <c r="AW237" s="15" t="s">
        <v>37</v>
      </c>
      <c r="AX237" s="15" t="s">
        <v>83</v>
      </c>
      <c r="AY237" s="180" t="s">
        <v>189</v>
      </c>
    </row>
    <row r="238" spans="1:65" s="2" customFormat="1" ht="16.5" customHeight="1">
      <c r="A238" s="34"/>
      <c r="B238" s="144"/>
      <c r="C238" s="187" t="s">
        <v>292</v>
      </c>
      <c r="D238" s="187" t="s">
        <v>235</v>
      </c>
      <c r="E238" s="188" t="s">
        <v>721</v>
      </c>
      <c r="F238" s="189" t="s">
        <v>722</v>
      </c>
      <c r="G238" s="190" t="s">
        <v>194</v>
      </c>
      <c r="H238" s="191">
        <v>175.23500000000001</v>
      </c>
      <c r="I238" s="192"/>
      <c r="J238" s="193">
        <f>ROUND(I238*H238,2)</f>
        <v>0</v>
      </c>
      <c r="K238" s="189" t="s">
        <v>195</v>
      </c>
      <c r="L238" s="194"/>
      <c r="M238" s="195" t="s">
        <v>3</v>
      </c>
      <c r="N238" s="196" t="s">
        <v>47</v>
      </c>
      <c r="O238" s="55"/>
      <c r="P238" s="154">
        <f>O238*H238</f>
        <v>0</v>
      </c>
      <c r="Q238" s="154">
        <v>5.6120000000000003E-2</v>
      </c>
      <c r="R238" s="154">
        <f>Q238*H238</f>
        <v>9.8341882000000016</v>
      </c>
      <c r="S238" s="154">
        <v>0</v>
      </c>
      <c r="T238" s="155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56" t="s">
        <v>239</v>
      </c>
      <c r="AT238" s="156" t="s">
        <v>235</v>
      </c>
      <c r="AU238" s="156" t="s">
        <v>85</v>
      </c>
      <c r="AY238" s="19" t="s">
        <v>189</v>
      </c>
      <c r="BE238" s="157">
        <f>IF(N238="základní",J238,0)</f>
        <v>0</v>
      </c>
      <c r="BF238" s="157">
        <f>IF(N238="snížená",J238,0)</f>
        <v>0</v>
      </c>
      <c r="BG238" s="157">
        <f>IF(N238="zákl. přenesená",J238,0)</f>
        <v>0</v>
      </c>
      <c r="BH238" s="157">
        <f>IF(N238="sníž. přenesená",J238,0)</f>
        <v>0</v>
      </c>
      <c r="BI238" s="157">
        <f>IF(N238="nulová",J238,0)</f>
        <v>0</v>
      </c>
      <c r="BJ238" s="19" t="s">
        <v>83</v>
      </c>
      <c r="BK238" s="157">
        <f>ROUND(I238*H238,2)</f>
        <v>0</v>
      </c>
      <c r="BL238" s="19" t="s">
        <v>196</v>
      </c>
      <c r="BM238" s="156" t="s">
        <v>723</v>
      </c>
    </row>
    <row r="239" spans="1:65" s="13" customFormat="1" ht="11.25">
      <c r="B239" s="163"/>
      <c r="D239" s="164" t="s">
        <v>200</v>
      </c>
      <c r="E239" s="165" t="s">
        <v>3</v>
      </c>
      <c r="F239" s="166" t="s">
        <v>543</v>
      </c>
      <c r="H239" s="165" t="s">
        <v>3</v>
      </c>
      <c r="I239" s="167"/>
      <c r="L239" s="163"/>
      <c r="M239" s="168"/>
      <c r="N239" s="169"/>
      <c r="O239" s="169"/>
      <c r="P239" s="169"/>
      <c r="Q239" s="169"/>
      <c r="R239" s="169"/>
      <c r="S239" s="169"/>
      <c r="T239" s="170"/>
      <c r="AT239" s="165" t="s">
        <v>200</v>
      </c>
      <c r="AU239" s="165" t="s">
        <v>85</v>
      </c>
      <c r="AV239" s="13" t="s">
        <v>83</v>
      </c>
      <c r="AW239" s="13" t="s">
        <v>37</v>
      </c>
      <c r="AX239" s="13" t="s">
        <v>76</v>
      </c>
      <c r="AY239" s="165" t="s">
        <v>189</v>
      </c>
    </row>
    <row r="240" spans="1:65" s="14" customFormat="1" ht="11.25">
      <c r="B240" s="171"/>
      <c r="D240" s="164" t="s">
        <v>200</v>
      </c>
      <c r="E240" s="172" t="s">
        <v>3</v>
      </c>
      <c r="F240" s="173" t="s">
        <v>724</v>
      </c>
      <c r="H240" s="174">
        <v>44.945</v>
      </c>
      <c r="I240" s="175"/>
      <c r="L240" s="171"/>
      <c r="M240" s="176"/>
      <c r="N240" s="177"/>
      <c r="O240" s="177"/>
      <c r="P240" s="177"/>
      <c r="Q240" s="177"/>
      <c r="R240" s="177"/>
      <c r="S240" s="177"/>
      <c r="T240" s="178"/>
      <c r="AT240" s="172" t="s">
        <v>200</v>
      </c>
      <c r="AU240" s="172" t="s">
        <v>85</v>
      </c>
      <c r="AV240" s="14" t="s">
        <v>85</v>
      </c>
      <c r="AW240" s="14" t="s">
        <v>37</v>
      </c>
      <c r="AX240" s="14" t="s">
        <v>76</v>
      </c>
      <c r="AY240" s="172" t="s">
        <v>189</v>
      </c>
    </row>
    <row r="241" spans="1:65" s="14" customFormat="1" ht="11.25">
      <c r="B241" s="171"/>
      <c r="D241" s="164" t="s">
        <v>200</v>
      </c>
      <c r="E241" s="172" t="s">
        <v>3</v>
      </c>
      <c r="F241" s="173" t="s">
        <v>725</v>
      </c>
      <c r="H241" s="174">
        <v>126.25</v>
      </c>
      <c r="I241" s="175"/>
      <c r="L241" s="171"/>
      <c r="M241" s="176"/>
      <c r="N241" s="177"/>
      <c r="O241" s="177"/>
      <c r="P241" s="177"/>
      <c r="Q241" s="177"/>
      <c r="R241" s="177"/>
      <c r="S241" s="177"/>
      <c r="T241" s="178"/>
      <c r="AT241" s="172" t="s">
        <v>200</v>
      </c>
      <c r="AU241" s="172" t="s">
        <v>85</v>
      </c>
      <c r="AV241" s="14" t="s">
        <v>85</v>
      </c>
      <c r="AW241" s="14" t="s">
        <v>37</v>
      </c>
      <c r="AX241" s="14" t="s">
        <v>76</v>
      </c>
      <c r="AY241" s="172" t="s">
        <v>189</v>
      </c>
    </row>
    <row r="242" spans="1:65" s="14" customFormat="1" ht="11.25">
      <c r="B242" s="171"/>
      <c r="D242" s="164" t="s">
        <v>200</v>
      </c>
      <c r="E242" s="172" t="s">
        <v>3</v>
      </c>
      <c r="F242" s="173" t="s">
        <v>726</v>
      </c>
      <c r="H242" s="174">
        <v>4.04</v>
      </c>
      <c r="I242" s="175"/>
      <c r="L242" s="171"/>
      <c r="M242" s="176"/>
      <c r="N242" s="177"/>
      <c r="O242" s="177"/>
      <c r="P242" s="177"/>
      <c r="Q242" s="177"/>
      <c r="R242" s="177"/>
      <c r="S242" s="177"/>
      <c r="T242" s="178"/>
      <c r="AT242" s="172" t="s">
        <v>200</v>
      </c>
      <c r="AU242" s="172" t="s">
        <v>85</v>
      </c>
      <c r="AV242" s="14" t="s">
        <v>85</v>
      </c>
      <c r="AW242" s="14" t="s">
        <v>37</v>
      </c>
      <c r="AX242" s="14" t="s">
        <v>76</v>
      </c>
      <c r="AY242" s="172" t="s">
        <v>189</v>
      </c>
    </row>
    <row r="243" spans="1:65" s="15" customFormat="1" ht="11.25">
      <c r="B243" s="179"/>
      <c r="D243" s="164" t="s">
        <v>200</v>
      </c>
      <c r="E243" s="180" t="s">
        <v>3</v>
      </c>
      <c r="F243" s="181" t="s">
        <v>203</v>
      </c>
      <c r="H243" s="182">
        <v>175.23500000000001</v>
      </c>
      <c r="I243" s="183"/>
      <c r="L243" s="179"/>
      <c r="M243" s="184"/>
      <c r="N243" s="185"/>
      <c r="O243" s="185"/>
      <c r="P243" s="185"/>
      <c r="Q243" s="185"/>
      <c r="R243" s="185"/>
      <c r="S243" s="185"/>
      <c r="T243" s="186"/>
      <c r="AT243" s="180" t="s">
        <v>200</v>
      </c>
      <c r="AU243" s="180" t="s">
        <v>85</v>
      </c>
      <c r="AV243" s="15" t="s">
        <v>196</v>
      </c>
      <c r="AW243" s="15" t="s">
        <v>37</v>
      </c>
      <c r="AX243" s="15" t="s">
        <v>83</v>
      </c>
      <c r="AY243" s="180" t="s">
        <v>189</v>
      </c>
    </row>
    <row r="244" spans="1:65" s="2" customFormat="1" ht="16.5" customHeight="1">
      <c r="A244" s="34"/>
      <c r="B244" s="144"/>
      <c r="C244" s="145" t="s">
        <v>362</v>
      </c>
      <c r="D244" s="145" t="s">
        <v>191</v>
      </c>
      <c r="E244" s="146" t="s">
        <v>551</v>
      </c>
      <c r="F244" s="147" t="s">
        <v>552</v>
      </c>
      <c r="G244" s="148" t="s">
        <v>212</v>
      </c>
      <c r="H244" s="149">
        <v>6.2329999999999997</v>
      </c>
      <c r="I244" s="150"/>
      <c r="J244" s="151">
        <f>ROUND(I244*H244,2)</f>
        <v>0</v>
      </c>
      <c r="K244" s="147" t="s">
        <v>195</v>
      </c>
      <c r="L244" s="35"/>
      <c r="M244" s="152" t="s">
        <v>3</v>
      </c>
      <c r="N244" s="153" t="s">
        <v>47</v>
      </c>
      <c r="O244" s="55"/>
      <c r="P244" s="154">
        <f>O244*H244</f>
        <v>0</v>
      </c>
      <c r="Q244" s="154">
        <v>2.2563399999999998</v>
      </c>
      <c r="R244" s="154">
        <f>Q244*H244</f>
        <v>14.063767219999997</v>
      </c>
      <c r="S244" s="154">
        <v>0</v>
      </c>
      <c r="T244" s="155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56" t="s">
        <v>196</v>
      </c>
      <c r="AT244" s="156" t="s">
        <v>191</v>
      </c>
      <c r="AU244" s="156" t="s">
        <v>85</v>
      </c>
      <c r="AY244" s="19" t="s">
        <v>189</v>
      </c>
      <c r="BE244" s="157">
        <f>IF(N244="základní",J244,0)</f>
        <v>0</v>
      </c>
      <c r="BF244" s="157">
        <f>IF(N244="snížená",J244,0)</f>
        <v>0</v>
      </c>
      <c r="BG244" s="157">
        <f>IF(N244="zákl. přenesená",J244,0)</f>
        <v>0</v>
      </c>
      <c r="BH244" s="157">
        <f>IF(N244="sníž. přenesená",J244,0)</f>
        <v>0</v>
      </c>
      <c r="BI244" s="157">
        <f>IF(N244="nulová",J244,0)</f>
        <v>0</v>
      </c>
      <c r="BJ244" s="19" t="s">
        <v>83</v>
      </c>
      <c r="BK244" s="157">
        <f>ROUND(I244*H244,2)</f>
        <v>0</v>
      </c>
      <c r="BL244" s="19" t="s">
        <v>196</v>
      </c>
      <c r="BM244" s="156" t="s">
        <v>727</v>
      </c>
    </row>
    <row r="245" spans="1:65" s="2" customFormat="1" ht="11.25">
      <c r="A245" s="34"/>
      <c r="B245" s="35"/>
      <c r="C245" s="34"/>
      <c r="D245" s="158" t="s">
        <v>198</v>
      </c>
      <c r="E245" s="34"/>
      <c r="F245" s="159" t="s">
        <v>554</v>
      </c>
      <c r="G245" s="34"/>
      <c r="H245" s="34"/>
      <c r="I245" s="160"/>
      <c r="J245" s="34"/>
      <c r="K245" s="34"/>
      <c r="L245" s="35"/>
      <c r="M245" s="161"/>
      <c r="N245" s="162"/>
      <c r="O245" s="55"/>
      <c r="P245" s="55"/>
      <c r="Q245" s="55"/>
      <c r="R245" s="55"/>
      <c r="S245" s="55"/>
      <c r="T245" s="56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9" t="s">
        <v>198</v>
      </c>
      <c r="AU245" s="19" t="s">
        <v>85</v>
      </c>
    </row>
    <row r="246" spans="1:65" s="13" customFormat="1" ht="11.25">
      <c r="B246" s="163"/>
      <c r="D246" s="164" t="s">
        <v>200</v>
      </c>
      <c r="E246" s="165" t="s">
        <v>3</v>
      </c>
      <c r="F246" s="166" t="s">
        <v>555</v>
      </c>
      <c r="H246" s="165" t="s">
        <v>3</v>
      </c>
      <c r="I246" s="167"/>
      <c r="L246" s="163"/>
      <c r="M246" s="168"/>
      <c r="N246" s="169"/>
      <c r="O246" s="169"/>
      <c r="P246" s="169"/>
      <c r="Q246" s="169"/>
      <c r="R246" s="169"/>
      <c r="S246" s="169"/>
      <c r="T246" s="170"/>
      <c r="AT246" s="165" t="s">
        <v>200</v>
      </c>
      <c r="AU246" s="165" t="s">
        <v>85</v>
      </c>
      <c r="AV246" s="13" t="s">
        <v>83</v>
      </c>
      <c r="AW246" s="13" t="s">
        <v>37</v>
      </c>
      <c r="AX246" s="13" t="s">
        <v>76</v>
      </c>
      <c r="AY246" s="165" t="s">
        <v>189</v>
      </c>
    </row>
    <row r="247" spans="1:65" s="13" customFormat="1" ht="11.25">
      <c r="B247" s="163"/>
      <c r="D247" s="164" t="s">
        <v>200</v>
      </c>
      <c r="E247" s="165" t="s">
        <v>3</v>
      </c>
      <c r="F247" s="166" t="s">
        <v>728</v>
      </c>
      <c r="H247" s="165" t="s">
        <v>3</v>
      </c>
      <c r="I247" s="167"/>
      <c r="L247" s="163"/>
      <c r="M247" s="168"/>
      <c r="N247" s="169"/>
      <c r="O247" s="169"/>
      <c r="P247" s="169"/>
      <c r="Q247" s="169"/>
      <c r="R247" s="169"/>
      <c r="S247" s="169"/>
      <c r="T247" s="170"/>
      <c r="AT247" s="165" t="s">
        <v>200</v>
      </c>
      <c r="AU247" s="165" t="s">
        <v>85</v>
      </c>
      <c r="AV247" s="13" t="s">
        <v>83</v>
      </c>
      <c r="AW247" s="13" t="s">
        <v>37</v>
      </c>
      <c r="AX247" s="13" t="s">
        <v>76</v>
      </c>
      <c r="AY247" s="165" t="s">
        <v>189</v>
      </c>
    </row>
    <row r="248" spans="1:65" s="14" customFormat="1" ht="11.25">
      <c r="B248" s="171"/>
      <c r="D248" s="164" t="s">
        <v>200</v>
      </c>
      <c r="E248" s="172" t="s">
        <v>3</v>
      </c>
      <c r="F248" s="173" t="s">
        <v>729</v>
      </c>
      <c r="H248" s="174">
        <v>3.63</v>
      </c>
      <c r="I248" s="175"/>
      <c r="L248" s="171"/>
      <c r="M248" s="176"/>
      <c r="N248" s="177"/>
      <c r="O248" s="177"/>
      <c r="P248" s="177"/>
      <c r="Q248" s="177"/>
      <c r="R248" s="177"/>
      <c r="S248" s="177"/>
      <c r="T248" s="178"/>
      <c r="AT248" s="172" t="s">
        <v>200</v>
      </c>
      <c r="AU248" s="172" t="s">
        <v>85</v>
      </c>
      <c r="AV248" s="14" t="s">
        <v>85</v>
      </c>
      <c r="AW248" s="14" t="s">
        <v>37</v>
      </c>
      <c r="AX248" s="14" t="s">
        <v>76</v>
      </c>
      <c r="AY248" s="172" t="s">
        <v>189</v>
      </c>
    </row>
    <row r="249" spans="1:65" s="13" customFormat="1" ht="11.25">
      <c r="B249" s="163"/>
      <c r="D249" s="164" t="s">
        <v>200</v>
      </c>
      <c r="E249" s="165" t="s">
        <v>3</v>
      </c>
      <c r="F249" s="166" t="s">
        <v>730</v>
      </c>
      <c r="H249" s="165" t="s">
        <v>3</v>
      </c>
      <c r="I249" s="167"/>
      <c r="L249" s="163"/>
      <c r="M249" s="168"/>
      <c r="N249" s="169"/>
      <c r="O249" s="169"/>
      <c r="P249" s="169"/>
      <c r="Q249" s="169"/>
      <c r="R249" s="169"/>
      <c r="S249" s="169"/>
      <c r="T249" s="170"/>
      <c r="AT249" s="165" t="s">
        <v>200</v>
      </c>
      <c r="AU249" s="165" t="s">
        <v>85</v>
      </c>
      <c r="AV249" s="13" t="s">
        <v>83</v>
      </c>
      <c r="AW249" s="13" t="s">
        <v>37</v>
      </c>
      <c r="AX249" s="13" t="s">
        <v>76</v>
      </c>
      <c r="AY249" s="165" t="s">
        <v>189</v>
      </c>
    </row>
    <row r="250" spans="1:65" s="14" customFormat="1" ht="11.25">
      <c r="B250" s="171"/>
      <c r="D250" s="164" t="s">
        <v>200</v>
      </c>
      <c r="E250" s="172" t="s">
        <v>3</v>
      </c>
      <c r="F250" s="173" t="s">
        <v>731</v>
      </c>
      <c r="H250" s="174">
        <v>2.6030000000000002</v>
      </c>
      <c r="I250" s="175"/>
      <c r="L250" s="171"/>
      <c r="M250" s="176"/>
      <c r="N250" s="177"/>
      <c r="O250" s="177"/>
      <c r="P250" s="177"/>
      <c r="Q250" s="177"/>
      <c r="R250" s="177"/>
      <c r="S250" s="177"/>
      <c r="T250" s="178"/>
      <c r="AT250" s="172" t="s">
        <v>200</v>
      </c>
      <c r="AU250" s="172" t="s">
        <v>85</v>
      </c>
      <c r="AV250" s="14" t="s">
        <v>85</v>
      </c>
      <c r="AW250" s="14" t="s">
        <v>37</v>
      </c>
      <c r="AX250" s="14" t="s">
        <v>76</v>
      </c>
      <c r="AY250" s="172" t="s">
        <v>189</v>
      </c>
    </row>
    <row r="251" spans="1:65" s="15" customFormat="1" ht="11.25">
      <c r="B251" s="179"/>
      <c r="D251" s="164" t="s">
        <v>200</v>
      </c>
      <c r="E251" s="180" t="s">
        <v>3</v>
      </c>
      <c r="F251" s="181" t="s">
        <v>203</v>
      </c>
      <c r="H251" s="182">
        <v>6.2329999999999997</v>
      </c>
      <c r="I251" s="183"/>
      <c r="L251" s="179"/>
      <c r="M251" s="184"/>
      <c r="N251" s="185"/>
      <c r="O251" s="185"/>
      <c r="P251" s="185"/>
      <c r="Q251" s="185"/>
      <c r="R251" s="185"/>
      <c r="S251" s="185"/>
      <c r="T251" s="186"/>
      <c r="AT251" s="180" t="s">
        <v>200</v>
      </c>
      <c r="AU251" s="180" t="s">
        <v>85</v>
      </c>
      <c r="AV251" s="15" t="s">
        <v>196</v>
      </c>
      <c r="AW251" s="15" t="s">
        <v>37</v>
      </c>
      <c r="AX251" s="15" t="s">
        <v>83</v>
      </c>
      <c r="AY251" s="180" t="s">
        <v>189</v>
      </c>
    </row>
    <row r="252" spans="1:65" s="2" customFormat="1" ht="16.5" customHeight="1">
      <c r="A252" s="34"/>
      <c r="B252" s="144"/>
      <c r="C252" s="145" t="s">
        <v>368</v>
      </c>
      <c r="D252" s="145" t="s">
        <v>191</v>
      </c>
      <c r="E252" s="146" t="s">
        <v>579</v>
      </c>
      <c r="F252" s="147" t="s">
        <v>580</v>
      </c>
      <c r="G252" s="148" t="s">
        <v>194</v>
      </c>
      <c r="H252" s="149">
        <v>54.5</v>
      </c>
      <c r="I252" s="150"/>
      <c r="J252" s="151">
        <f>ROUND(I252*H252,2)</f>
        <v>0</v>
      </c>
      <c r="K252" s="147" t="s">
        <v>195</v>
      </c>
      <c r="L252" s="35"/>
      <c r="M252" s="152" t="s">
        <v>3</v>
      </c>
      <c r="N252" s="153" t="s">
        <v>47</v>
      </c>
      <c r="O252" s="55"/>
      <c r="P252" s="154">
        <f>O252*H252</f>
        <v>0</v>
      </c>
      <c r="Q252" s="154">
        <v>0</v>
      </c>
      <c r="R252" s="154">
        <f>Q252*H252</f>
        <v>0</v>
      </c>
      <c r="S252" s="154">
        <v>0</v>
      </c>
      <c r="T252" s="155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56" t="s">
        <v>196</v>
      </c>
      <c r="AT252" s="156" t="s">
        <v>191</v>
      </c>
      <c r="AU252" s="156" t="s">
        <v>85</v>
      </c>
      <c r="AY252" s="19" t="s">
        <v>189</v>
      </c>
      <c r="BE252" s="157">
        <f>IF(N252="základní",J252,0)</f>
        <v>0</v>
      </c>
      <c r="BF252" s="157">
        <f>IF(N252="snížená",J252,0)</f>
        <v>0</v>
      </c>
      <c r="BG252" s="157">
        <f>IF(N252="zákl. přenesená",J252,0)</f>
        <v>0</v>
      </c>
      <c r="BH252" s="157">
        <f>IF(N252="sníž. přenesená",J252,0)</f>
        <v>0</v>
      </c>
      <c r="BI252" s="157">
        <f>IF(N252="nulová",J252,0)</f>
        <v>0</v>
      </c>
      <c r="BJ252" s="19" t="s">
        <v>83</v>
      </c>
      <c r="BK252" s="157">
        <f>ROUND(I252*H252,2)</f>
        <v>0</v>
      </c>
      <c r="BL252" s="19" t="s">
        <v>196</v>
      </c>
      <c r="BM252" s="156" t="s">
        <v>732</v>
      </c>
    </row>
    <row r="253" spans="1:65" s="2" customFormat="1" ht="11.25">
      <c r="A253" s="34"/>
      <c r="B253" s="35"/>
      <c r="C253" s="34"/>
      <c r="D253" s="158" t="s">
        <v>198</v>
      </c>
      <c r="E253" s="34"/>
      <c r="F253" s="159" t="s">
        <v>582</v>
      </c>
      <c r="G253" s="34"/>
      <c r="H253" s="34"/>
      <c r="I253" s="160"/>
      <c r="J253" s="34"/>
      <c r="K253" s="34"/>
      <c r="L253" s="35"/>
      <c r="M253" s="161"/>
      <c r="N253" s="162"/>
      <c r="O253" s="55"/>
      <c r="P253" s="55"/>
      <c r="Q253" s="55"/>
      <c r="R253" s="55"/>
      <c r="S253" s="55"/>
      <c r="T253" s="56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9" t="s">
        <v>198</v>
      </c>
      <c r="AU253" s="19" t="s">
        <v>85</v>
      </c>
    </row>
    <row r="254" spans="1:65" s="13" customFormat="1" ht="11.25">
      <c r="B254" s="163"/>
      <c r="D254" s="164" t="s">
        <v>200</v>
      </c>
      <c r="E254" s="165" t="s">
        <v>3</v>
      </c>
      <c r="F254" s="166" t="s">
        <v>583</v>
      </c>
      <c r="H254" s="165" t="s">
        <v>3</v>
      </c>
      <c r="I254" s="167"/>
      <c r="L254" s="163"/>
      <c r="M254" s="168"/>
      <c r="N254" s="169"/>
      <c r="O254" s="169"/>
      <c r="P254" s="169"/>
      <c r="Q254" s="169"/>
      <c r="R254" s="169"/>
      <c r="S254" s="169"/>
      <c r="T254" s="170"/>
      <c r="AT254" s="165" t="s">
        <v>200</v>
      </c>
      <c r="AU254" s="165" t="s">
        <v>85</v>
      </c>
      <c r="AV254" s="13" t="s">
        <v>83</v>
      </c>
      <c r="AW254" s="13" t="s">
        <v>37</v>
      </c>
      <c r="AX254" s="13" t="s">
        <v>76</v>
      </c>
      <c r="AY254" s="165" t="s">
        <v>189</v>
      </c>
    </row>
    <row r="255" spans="1:65" s="13" customFormat="1" ht="11.25">
      <c r="B255" s="163"/>
      <c r="D255" s="164" t="s">
        <v>200</v>
      </c>
      <c r="E255" s="165" t="s">
        <v>3</v>
      </c>
      <c r="F255" s="166" t="s">
        <v>576</v>
      </c>
      <c r="H255" s="165" t="s">
        <v>3</v>
      </c>
      <c r="I255" s="167"/>
      <c r="L255" s="163"/>
      <c r="M255" s="168"/>
      <c r="N255" s="169"/>
      <c r="O255" s="169"/>
      <c r="P255" s="169"/>
      <c r="Q255" s="169"/>
      <c r="R255" s="169"/>
      <c r="S255" s="169"/>
      <c r="T255" s="170"/>
      <c r="AT255" s="165" t="s">
        <v>200</v>
      </c>
      <c r="AU255" s="165" t="s">
        <v>85</v>
      </c>
      <c r="AV255" s="13" t="s">
        <v>83</v>
      </c>
      <c r="AW255" s="13" t="s">
        <v>37</v>
      </c>
      <c r="AX255" s="13" t="s">
        <v>76</v>
      </c>
      <c r="AY255" s="165" t="s">
        <v>189</v>
      </c>
    </row>
    <row r="256" spans="1:65" s="14" customFormat="1" ht="11.25">
      <c r="B256" s="171"/>
      <c r="D256" s="164" t="s">
        <v>200</v>
      </c>
      <c r="E256" s="172" t="s">
        <v>3</v>
      </c>
      <c r="F256" s="173" t="s">
        <v>733</v>
      </c>
      <c r="H256" s="174">
        <v>54.5</v>
      </c>
      <c r="I256" s="175"/>
      <c r="L256" s="171"/>
      <c r="M256" s="176"/>
      <c r="N256" s="177"/>
      <c r="O256" s="177"/>
      <c r="P256" s="177"/>
      <c r="Q256" s="177"/>
      <c r="R256" s="177"/>
      <c r="S256" s="177"/>
      <c r="T256" s="178"/>
      <c r="AT256" s="172" t="s">
        <v>200</v>
      </c>
      <c r="AU256" s="172" t="s">
        <v>85</v>
      </c>
      <c r="AV256" s="14" t="s">
        <v>85</v>
      </c>
      <c r="AW256" s="14" t="s">
        <v>37</v>
      </c>
      <c r="AX256" s="14" t="s">
        <v>76</v>
      </c>
      <c r="AY256" s="172" t="s">
        <v>189</v>
      </c>
    </row>
    <row r="257" spans="1:65" s="15" customFormat="1" ht="11.25">
      <c r="B257" s="179"/>
      <c r="D257" s="164" t="s">
        <v>200</v>
      </c>
      <c r="E257" s="180" t="s">
        <v>3</v>
      </c>
      <c r="F257" s="181" t="s">
        <v>203</v>
      </c>
      <c r="H257" s="182">
        <v>54.5</v>
      </c>
      <c r="I257" s="183"/>
      <c r="L257" s="179"/>
      <c r="M257" s="184"/>
      <c r="N257" s="185"/>
      <c r="O257" s="185"/>
      <c r="P257" s="185"/>
      <c r="Q257" s="185"/>
      <c r="R257" s="185"/>
      <c r="S257" s="185"/>
      <c r="T257" s="186"/>
      <c r="AT257" s="180" t="s">
        <v>200</v>
      </c>
      <c r="AU257" s="180" t="s">
        <v>85</v>
      </c>
      <c r="AV257" s="15" t="s">
        <v>196</v>
      </c>
      <c r="AW257" s="15" t="s">
        <v>37</v>
      </c>
      <c r="AX257" s="15" t="s">
        <v>83</v>
      </c>
      <c r="AY257" s="180" t="s">
        <v>189</v>
      </c>
    </row>
    <row r="258" spans="1:65" s="2" customFormat="1" ht="37.9" customHeight="1">
      <c r="A258" s="34"/>
      <c r="B258" s="144"/>
      <c r="C258" s="145" t="s">
        <v>375</v>
      </c>
      <c r="D258" s="145" t="s">
        <v>191</v>
      </c>
      <c r="E258" s="146" t="s">
        <v>586</v>
      </c>
      <c r="F258" s="147" t="s">
        <v>587</v>
      </c>
      <c r="G258" s="148" t="s">
        <v>221</v>
      </c>
      <c r="H258" s="149">
        <v>5.3</v>
      </c>
      <c r="I258" s="150"/>
      <c r="J258" s="151">
        <f>ROUND(I258*H258,2)</f>
        <v>0</v>
      </c>
      <c r="K258" s="147" t="s">
        <v>195</v>
      </c>
      <c r="L258" s="35"/>
      <c r="M258" s="152" t="s">
        <v>3</v>
      </c>
      <c r="N258" s="153" t="s">
        <v>47</v>
      </c>
      <c r="O258" s="55"/>
      <c r="P258" s="154">
        <f>O258*H258</f>
        <v>0</v>
      </c>
      <c r="Q258" s="154">
        <v>0</v>
      </c>
      <c r="R258" s="154">
        <f>Q258*H258</f>
        <v>0</v>
      </c>
      <c r="S258" s="154">
        <v>0</v>
      </c>
      <c r="T258" s="155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56" t="s">
        <v>196</v>
      </c>
      <c r="AT258" s="156" t="s">
        <v>191</v>
      </c>
      <c r="AU258" s="156" t="s">
        <v>85</v>
      </c>
      <c r="AY258" s="19" t="s">
        <v>189</v>
      </c>
      <c r="BE258" s="157">
        <f>IF(N258="základní",J258,0)</f>
        <v>0</v>
      </c>
      <c r="BF258" s="157">
        <f>IF(N258="snížená",J258,0)</f>
        <v>0</v>
      </c>
      <c r="BG258" s="157">
        <f>IF(N258="zákl. přenesená",J258,0)</f>
        <v>0</v>
      </c>
      <c r="BH258" s="157">
        <f>IF(N258="sníž. přenesená",J258,0)</f>
        <v>0</v>
      </c>
      <c r="BI258" s="157">
        <f>IF(N258="nulová",J258,0)</f>
        <v>0</v>
      </c>
      <c r="BJ258" s="19" t="s">
        <v>83</v>
      </c>
      <c r="BK258" s="157">
        <f>ROUND(I258*H258,2)</f>
        <v>0</v>
      </c>
      <c r="BL258" s="19" t="s">
        <v>196</v>
      </c>
      <c r="BM258" s="156" t="s">
        <v>734</v>
      </c>
    </row>
    <row r="259" spans="1:65" s="2" customFormat="1" ht="11.25">
      <c r="A259" s="34"/>
      <c r="B259" s="35"/>
      <c r="C259" s="34"/>
      <c r="D259" s="158" t="s">
        <v>198</v>
      </c>
      <c r="E259" s="34"/>
      <c r="F259" s="159" t="s">
        <v>589</v>
      </c>
      <c r="G259" s="34"/>
      <c r="H259" s="34"/>
      <c r="I259" s="160"/>
      <c r="J259" s="34"/>
      <c r="K259" s="34"/>
      <c r="L259" s="35"/>
      <c r="M259" s="161"/>
      <c r="N259" s="162"/>
      <c r="O259" s="55"/>
      <c r="P259" s="55"/>
      <c r="Q259" s="55"/>
      <c r="R259" s="55"/>
      <c r="S259" s="55"/>
      <c r="T259" s="56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9" t="s">
        <v>198</v>
      </c>
      <c r="AU259" s="19" t="s">
        <v>85</v>
      </c>
    </row>
    <row r="260" spans="1:65" s="13" customFormat="1" ht="11.25">
      <c r="B260" s="163"/>
      <c r="D260" s="164" t="s">
        <v>200</v>
      </c>
      <c r="E260" s="165" t="s">
        <v>3</v>
      </c>
      <c r="F260" s="166" t="s">
        <v>590</v>
      </c>
      <c r="H260" s="165" t="s">
        <v>3</v>
      </c>
      <c r="I260" s="167"/>
      <c r="L260" s="163"/>
      <c r="M260" s="168"/>
      <c r="N260" s="169"/>
      <c r="O260" s="169"/>
      <c r="P260" s="169"/>
      <c r="Q260" s="169"/>
      <c r="R260" s="169"/>
      <c r="S260" s="169"/>
      <c r="T260" s="170"/>
      <c r="AT260" s="165" t="s">
        <v>200</v>
      </c>
      <c r="AU260" s="165" t="s">
        <v>85</v>
      </c>
      <c r="AV260" s="13" t="s">
        <v>83</v>
      </c>
      <c r="AW260" s="13" t="s">
        <v>37</v>
      </c>
      <c r="AX260" s="13" t="s">
        <v>76</v>
      </c>
      <c r="AY260" s="165" t="s">
        <v>189</v>
      </c>
    </row>
    <row r="261" spans="1:65" s="14" customFormat="1" ht="11.25">
      <c r="B261" s="171"/>
      <c r="D261" s="164" t="s">
        <v>200</v>
      </c>
      <c r="E261" s="172" t="s">
        <v>3</v>
      </c>
      <c r="F261" s="173" t="s">
        <v>735</v>
      </c>
      <c r="H261" s="174">
        <v>5.3</v>
      </c>
      <c r="I261" s="175"/>
      <c r="L261" s="171"/>
      <c r="M261" s="176"/>
      <c r="N261" s="177"/>
      <c r="O261" s="177"/>
      <c r="P261" s="177"/>
      <c r="Q261" s="177"/>
      <c r="R261" s="177"/>
      <c r="S261" s="177"/>
      <c r="T261" s="178"/>
      <c r="AT261" s="172" t="s">
        <v>200</v>
      </c>
      <c r="AU261" s="172" t="s">
        <v>85</v>
      </c>
      <c r="AV261" s="14" t="s">
        <v>85</v>
      </c>
      <c r="AW261" s="14" t="s">
        <v>37</v>
      </c>
      <c r="AX261" s="14" t="s">
        <v>76</v>
      </c>
      <c r="AY261" s="172" t="s">
        <v>189</v>
      </c>
    </row>
    <row r="262" spans="1:65" s="15" customFormat="1" ht="11.25">
      <c r="B262" s="179"/>
      <c r="D262" s="164" t="s">
        <v>200</v>
      </c>
      <c r="E262" s="180" t="s">
        <v>3</v>
      </c>
      <c r="F262" s="181" t="s">
        <v>203</v>
      </c>
      <c r="H262" s="182">
        <v>5.3</v>
      </c>
      <c r="I262" s="183"/>
      <c r="L262" s="179"/>
      <c r="M262" s="184"/>
      <c r="N262" s="185"/>
      <c r="O262" s="185"/>
      <c r="P262" s="185"/>
      <c r="Q262" s="185"/>
      <c r="R262" s="185"/>
      <c r="S262" s="185"/>
      <c r="T262" s="186"/>
      <c r="AT262" s="180" t="s">
        <v>200</v>
      </c>
      <c r="AU262" s="180" t="s">
        <v>85</v>
      </c>
      <c r="AV262" s="15" t="s">
        <v>196</v>
      </c>
      <c r="AW262" s="15" t="s">
        <v>37</v>
      </c>
      <c r="AX262" s="15" t="s">
        <v>83</v>
      </c>
      <c r="AY262" s="180" t="s">
        <v>189</v>
      </c>
    </row>
    <row r="263" spans="1:65" s="2" customFormat="1" ht="24.2" customHeight="1">
      <c r="A263" s="34"/>
      <c r="B263" s="144"/>
      <c r="C263" s="145" t="s">
        <v>384</v>
      </c>
      <c r="D263" s="145" t="s">
        <v>191</v>
      </c>
      <c r="E263" s="146" t="s">
        <v>593</v>
      </c>
      <c r="F263" s="147" t="s">
        <v>594</v>
      </c>
      <c r="G263" s="148" t="s">
        <v>595</v>
      </c>
      <c r="H263" s="149">
        <v>9.1999999999999993</v>
      </c>
      <c r="I263" s="150"/>
      <c r="J263" s="151">
        <f>ROUND(I263*H263,2)</f>
        <v>0</v>
      </c>
      <c r="K263" s="147" t="s">
        <v>297</v>
      </c>
      <c r="L263" s="35"/>
      <c r="M263" s="152" t="s">
        <v>3</v>
      </c>
      <c r="N263" s="153" t="s">
        <v>47</v>
      </c>
      <c r="O263" s="55"/>
      <c r="P263" s="154">
        <f>O263*H263</f>
        <v>0</v>
      </c>
      <c r="Q263" s="154">
        <v>0</v>
      </c>
      <c r="R263" s="154">
        <f>Q263*H263</f>
        <v>0</v>
      </c>
      <c r="S263" s="154">
        <v>0</v>
      </c>
      <c r="T263" s="155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56" t="s">
        <v>401</v>
      </c>
      <c r="AT263" s="156" t="s">
        <v>191</v>
      </c>
      <c r="AU263" s="156" t="s">
        <v>85</v>
      </c>
      <c r="AY263" s="19" t="s">
        <v>189</v>
      </c>
      <c r="BE263" s="157">
        <f>IF(N263="základní",J263,0)</f>
        <v>0</v>
      </c>
      <c r="BF263" s="157">
        <f>IF(N263="snížená",J263,0)</f>
        <v>0</v>
      </c>
      <c r="BG263" s="157">
        <f>IF(N263="zákl. přenesená",J263,0)</f>
        <v>0</v>
      </c>
      <c r="BH263" s="157">
        <f>IF(N263="sníž. přenesená",J263,0)</f>
        <v>0</v>
      </c>
      <c r="BI263" s="157">
        <f>IF(N263="nulová",J263,0)</f>
        <v>0</v>
      </c>
      <c r="BJ263" s="19" t="s">
        <v>83</v>
      </c>
      <c r="BK263" s="157">
        <f>ROUND(I263*H263,2)</f>
        <v>0</v>
      </c>
      <c r="BL263" s="19" t="s">
        <v>401</v>
      </c>
      <c r="BM263" s="156" t="s">
        <v>736</v>
      </c>
    </row>
    <row r="264" spans="1:65" s="2" customFormat="1" ht="19.5">
      <c r="A264" s="34"/>
      <c r="B264" s="35"/>
      <c r="C264" s="34"/>
      <c r="D264" s="164" t="s">
        <v>241</v>
      </c>
      <c r="E264" s="34"/>
      <c r="F264" s="197" t="s">
        <v>512</v>
      </c>
      <c r="G264" s="34"/>
      <c r="H264" s="34"/>
      <c r="I264" s="160"/>
      <c r="J264" s="34"/>
      <c r="K264" s="34"/>
      <c r="L264" s="35"/>
      <c r="M264" s="161"/>
      <c r="N264" s="162"/>
      <c r="O264" s="55"/>
      <c r="P264" s="55"/>
      <c r="Q264" s="55"/>
      <c r="R264" s="55"/>
      <c r="S264" s="55"/>
      <c r="T264" s="56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9" t="s">
        <v>241</v>
      </c>
      <c r="AU264" s="19" t="s">
        <v>85</v>
      </c>
    </row>
    <row r="265" spans="1:65" s="13" customFormat="1" ht="11.25">
      <c r="B265" s="163"/>
      <c r="D265" s="164" t="s">
        <v>200</v>
      </c>
      <c r="E265" s="165" t="s">
        <v>3</v>
      </c>
      <c r="F265" s="166" t="s">
        <v>597</v>
      </c>
      <c r="H265" s="165" t="s">
        <v>3</v>
      </c>
      <c r="I265" s="167"/>
      <c r="L265" s="163"/>
      <c r="M265" s="168"/>
      <c r="N265" s="169"/>
      <c r="O265" s="169"/>
      <c r="P265" s="169"/>
      <c r="Q265" s="169"/>
      <c r="R265" s="169"/>
      <c r="S265" s="169"/>
      <c r="T265" s="170"/>
      <c r="AT265" s="165" t="s">
        <v>200</v>
      </c>
      <c r="AU265" s="165" t="s">
        <v>85</v>
      </c>
      <c r="AV265" s="13" t="s">
        <v>83</v>
      </c>
      <c r="AW265" s="13" t="s">
        <v>37</v>
      </c>
      <c r="AX265" s="13" t="s">
        <v>76</v>
      </c>
      <c r="AY265" s="165" t="s">
        <v>189</v>
      </c>
    </row>
    <row r="266" spans="1:65" s="14" customFormat="1" ht="11.25">
      <c r="B266" s="171"/>
      <c r="D266" s="164" t="s">
        <v>200</v>
      </c>
      <c r="E266" s="172" t="s">
        <v>3</v>
      </c>
      <c r="F266" s="173" t="s">
        <v>737</v>
      </c>
      <c r="H266" s="174">
        <v>9.1999999999999993</v>
      </c>
      <c r="I266" s="175"/>
      <c r="L266" s="171"/>
      <c r="M266" s="176"/>
      <c r="N266" s="177"/>
      <c r="O266" s="177"/>
      <c r="P266" s="177"/>
      <c r="Q266" s="177"/>
      <c r="R266" s="177"/>
      <c r="S266" s="177"/>
      <c r="T266" s="178"/>
      <c r="AT266" s="172" t="s">
        <v>200</v>
      </c>
      <c r="AU266" s="172" t="s">
        <v>85</v>
      </c>
      <c r="AV266" s="14" t="s">
        <v>85</v>
      </c>
      <c r="AW266" s="14" t="s">
        <v>37</v>
      </c>
      <c r="AX266" s="14" t="s">
        <v>76</v>
      </c>
      <c r="AY266" s="172" t="s">
        <v>189</v>
      </c>
    </row>
    <row r="267" spans="1:65" s="15" customFormat="1" ht="11.25">
      <c r="B267" s="179"/>
      <c r="D267" s="164" t="s">
        <v>200</v>
      </c>
      <c r="E267" s="180" t="s">
        <v>3</v>
      </c>
      <c r="F267" s="181" t="s">
        <v>203</v>
      </c>
      <c r="H267" s="182">
        <v>9.1999999999999993</v>
      </c>
      <c r="I267" s="183"/>
      <c r="L267" s="179"/>
      <c r="M267" s="184"/>
      <c r="N267" s="185"/>
      <c r="O267" s="185"/>
      <c r="P267" s="185"/>
      <c r="Q267" s="185"/>
      <c r="R267" s="185"/>
      <c r="S267" s="185"/>
      <c r="T267" s="186"/>
      <c r="AT267" s="180" t="s">
        <v>200</v>
      </c>
      <c r="AU267" s="180" t="s">
        <v>85</v>
      </c>
      <c r="AV267" s="15" t="s">
        <v>196</v>
      </c>
      <c r="AW267" s="15" t="s">
        <v>37</v>
      </c>
      <c r="AX267" s="15" t="s">
        <v>83</v>
      </c>
      <c r="AY267" s="180" t="s">
        <v>189</v>
      </c>
    </row>
    <row r="268" spans="1:65" s="2" customFormat="1" ht="24.2" customHeight="1">
      <c r="A268" s="34"/>
      <c r="B268" s="144"/>
      <c r="C268" s="145" t="s">
        <v>391</v>
      </c>
      <c r="D268" s="145" t="s">
        <v>191</v>
      </c>
      <c r="E268" s="146" t="s">
        <v>738</v>
      </c>
      <c r="F268" s="147" t="s">
        <v>739</v>
      </c>
      <c r="G268" s="148" t="s">
        <v>595</v>
      </c>
      <c r="H268" s="149">
        <v>8.6750000000000007</v>
      </c>
      <c r="I268" s="150"/>
      <c r="J268" s="151">
        <f>ROUND(I268*H268,2)</f>
        <v>0</v>
      </c>
      <c r="K268" s="147" t="s">
        <v>297</v>
      </c>
      <c r="L268" s="35"/>
      <c r="M268" s="152" t="s">
        <v>3</v>
      </c>
      <c r="N268" s="153" t="s">
        <v>47</v>
      </c>
      <c r="O268" s="55"/>
      <c r="P268" s="154">
        <f>O268*H268</f>
        <v>0</v>
      </c>
      <c r="Q268" s="154">
        <v>0</v>
      </c>
      <c r="R268" s="154">
        <f>Q268*H268</f>
        <v>0</v>
      </c>
      <c r="S268" s="154">
        <v>0</v>
      </c>
      <c r="T268" s="155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56" t="s">
        <v>401</v>
      </c>
      <c r="AT268" s="156" t="s">
        <v>191</v>
      </c>
      <c r="AU268" s="156" t="s">
        <v>85</v>
      </c>
      <c r="AY268" s="19" t="s">
        <v>189</v>
      </c>
      <c r="BE268" s="157">
        <f>IF(N268="základní",J268,0)</f>
        <v>0</v>
      </c>
      <c r="BF268" s="157">
        <f>IF(N268="snížená",J268,0)</f>
        <v>0</v>
      </c>
      <c r="BG268" s="157">
        <f>IF(N268="zákl. přenesená",J268,0)</f>
        <v>0</v>
      </c>
      <c r="BH268" s="157">
        <f>IF(N268="sníž. přenesená",J268,0)</f>
        <v>0</v>
      </c>
      <c r="BI268" s="157">
        <f>IF(N268="nulová",J268,0)</f>
        <v>0</v>
      </c>
      <c r="BJ268" s="19" t="s">
        <v>83</v>
      </c>
      <c r="BK268" s="157">
        <f>ROUND(I268*H268,2)</f>
        <v>0</v>
      </c>
      <c r="BL268" s="19" t="s">
        <v>401</v>
      </c>
      <c r="BM268" s="156" t="s">
        <v>740</v>
      </c>
    </row>
    <row r="269" spans="1:65" s="2" customFormat="1" ht="19.5">
      <c r="A269" s="34"/>
      <c r="B269" s="35"/>
      <c r="C269" s="34"/>
      <c r="D269" s="164" t="s">
        <v>241</v>
      </c>
      <c r="E269" s="34"/>
      <c r="F269" s="197" t="s">
        <v>512</v>
      </c>
      <c r="G269" s="34"/>
      <c r="H269" s="34"/>
      <c r="I269" s="160"/>
      <c r="J269" s="34"/>
      <c r="K269" s="34"/>
      <c r="L269" s="35"/>
      <c r="M269" s="161"/>
      <c r="N269" s="162"/>
      <c r="O269" s="55"/>
      <c r="P269" s="55"/>
      <c r="Q269" s="55"/>
      <c r="R269" s="55"/>
      <c r="S269" s="55"/>
      <c r="T269" s="56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9" t="s">
        <v>241</v>
      </c>
      <c r="AU269" s="19" t="s">
        <v>85</v>
      </c>
    </row>
    <row r="270" spans="1:65" s="13" customFormat="1" ht="11.25">
      <c r="B270" s="163"/>
      <c r="D270" s="164" t="s">
        <v>200</v>
      </c>
      <c r="E270" s="165" t="s">
        <v>3</v>
      </c>
      <c r="F270" s="166" t="s">
        <v>597</v>
      </c>
      <c r="H270" s="165" t="s">
        <v>3</v>
      </c>
      <c r="I270" s="167"/>
      <c r="L270" s="163"/>
      <c r="M270" s="168"/>
      <c r="N270" s="169"/>
      <c r="O270" s="169"/>
      <c r="P270" s="169"/>
      <c r="Q270" s="169"/>
      <c r="R270" s="169"/>
      <c r="S270" s="169"/>
      <c r="T270" s="170"/>
      <c r="AT270" s="165" t="s">
        <v>200</v>
      </c>
      <c r="AU270" s="165" t="s">
        <v>85</v>
      </c>
      <c r="AV270" s="13" t="s">
        <v>83</v>
      </c>
      <c r="AW270" s="13" t="s">
        <v>37</v>
      </c>
      <c r="AX270" s="13" t="s">
        <v>76</v>
      </c>
      <c r="AY270" s="165" t="s">
        <v>189</v>
      </c>
    </row>
    <row r="271" spans="1:65" s="14" customFormat="1" ht="11.25">
      <c r="B271" s="171"/>
      <c r="D271" s="164" t="s">
        <v>200</v>
      </c>
      <c r="E271" s="172" t="s">
        <v>3</v>
      </c>
      <c r="F271" s="173" t="s">
        <v>741</v>
      </c>
      <c r="H271" s="174">
        <v>8.6750000000000007</v>
      </c>
      <c r="I271" s="175"/>
      <c r="L271" s="171"/>
      <c r="M271" s="176"/>
      <c r="N271" s="177"/>
      <c r="O271" s="177"/>
      <c r="P271" s="177"/>
      <c r="Q271" s="177"/>
      <c r="R271" s="177"/>
      <c r="S271" s="177"/>
      <c r="T271" s="178"/>
      <c r="AT271" s="172" t="s">
        <v>200</v>
      </c>
      <c r="AU271" s="172" t="s">
        <v>85</v>
      </c>
      <c r="AV271" s="14" t="s">
        <v>85</v>
      </c>
      <c r="AW271" s="14" t="s">
        <v>37</v>
      </c>
      <c r="AX271" s="14" t="s">
        <v>76</v>
      </c>
      <c r="AY271" s="172" t="s">
        <v>189</v>
      </c>
    </row>
    <row r="272" spans="1:65" s="15" customFormat="1" ht="11.25">
      <c r="B272" s="179"/>
      <c r="D272" s="164" t="s">
        <v>200</v>
      </c>
      <c r="E272" s="180" t="s">
        <v>3</v>
      </c>
      <c r="F272" s="181" t="s">
        <v>203</v>
      </c>
      <c r="H272" s="182">
        <v>8.6750000000000007</v>
      </c>
      <c r="I272" s="183"/>
      <c r="L272" s="179"/>
      <c r="M272" s="184"/>
      <c r="N272" s="185"/>
      <c r="O272" s="185"/>
      <c r="P272" s="185"/>
      <c r="Q272" s="185"/>
      <c r="R272" s="185"/>
      <c r="S272" s="185"/>
      <c r="T272" s="186"/>
      <c r="AT272" s="180" t="s">
        <v>200</v>
      </c>
      <c r="AU272" s="180" t="s">
        <v>85</v>
      </c>
      <c r="AV272" s="15" t="s">
        <v>196</v>
      </c>
      <c r="AW272" s="15" t="s">
        <v>37</v>
      </c>
      <c r="AX272" s="15" t="s">
        <v>83</v>
      </c>
      <c r="AY272" s="180" t="s">
        <v>189</v>
      </c>
    </row>
    <row r="273" spans="1:65" s="12" customFormat="1" ht="22.9" customHeight="1">
      <c r="B273" s="131"/>
      <c r="D273" s="132" t="s">
        <v>75</v>
      </c>
      <c r="E273" s="142" t="s">
        <v>599</v>
      </c>
      <c r="F273" s="142" t="s">
        <v>600</v>
      </c>
      <c r="I273" s="134"/>
      <c r="J273" s="143">
        <f>BK273</f>
        <v>0</v>
      </c>
      <c r="L273" s="131"/>
      <c r="M273" s="136"/>
      <c r="N273" s="137"/>
      <c r="O273" s="137"/>
      <c r="P273" s="138">
        <f>SUM(P274:P288)</f>
        <v>0</v>
      </c>
      <c r="Q273" s="137"/>
      <c r="R273" s="138">
        <f>SUM(R274:R288)</f>
        <v>0</v>
      </c>
      <c r="S273" s="137"/>
      <c r="T273" s="139">
        <f>SUM(T274:T288)</f>
        <v>0</v>
      </c>
      <c r="AR273" s="132" t="s">
        <v>83</v>
      </c>
      <c r="AT273" s="140" t="s">
        <v>75</v>
      </c>
      <c r="AU273" s="140" t="s">
        <v>83</v>
      </c>
      <c r="AY273" s="132" t="s">
        <v>189</v>
      </c>
      <c r="BK273" s="141">
        <f>SUM(BK274:BK288)</f>
        <v>0</v>
      </c>
    </row>
    <row r="274" spans="1:65" s="2" customFormat="1" ht="24.2" customHeight="1">
      <c r="A274" s="34"/>
      <c r="B274" s="144"/>
      <c r="C274" s="145" t="s">
        <v>400</v>
      </c>
      <c r="D274" s="145" t="s">
        <v>191</v>
      </c>
      <c r="E274" s="146" t="s">
        <v>602</v>
      </c>
      <c r="F274" s="147" t="s">
        <v>603</v>
      </c>
      <c r="G274" s="148" t="s">
        <v>238</v>
      </c>
      <c r="H274" s="149">
        <v>10.865</v>
      </c>
      <c r="I274" s="150"/>
      <c r="J274" s="151">
        <f>ROUND(I274*H274,2)</f>
        <v>0</v>
      </c>
      <c r="K274" s="147" t="s">
        <v>195</v>
      </c>
      <c r="L274" s="35"/>
      <c r="M274" s="152" t="s">
        <v>3</v>
      </c>
      <c r="N274" s="153" t="s">
        <v>47</v>
      </c>
      <c r="O274" s="55"/>
      <c r="P274" s="154">
        <f>O274*H274</f>
        <v>0</v>
      </c>
      <c r="Q274" s="154">
        <v>0</v>
      </c>
      <c r="R274" s="154">
        <f>Q274*H274</f>
        <v>0</v>
      </c>
      <c r="S274" s="154">
        <v>0</v>
      </c>
      <c r="T274" s="155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56" t="s">
        <v>196</v>
      </c>
      <c r="AT274" s="156" t="s">
        <v>191</v>
      </c>
      <c r="AU274" s="156" t="s">
        <v>85</v>
      </c>
      <c r="AY274" s="19" t="s">
        <v>189</v>
      </c>
      <c r="BE274" s="157">
        <f>IF(N274="základní",J274,0)</f>
        <v>0</v>
      </c>
      <c r="BF274" s="157">
        <f>IF(N274="snížená",J274,0)</f>
        <v>0</v>
      </c>
      <c r="BG274" s="157">
        <f>IF(N274="zákl. přenesená",J274,0)</f>
        <v>0</v>
      </c>
      <c r="BH274" s="157">
        <f>IF(N274="sníž. přenesená",J274,0)</f>
        <v>0</v>
      </c>
      <c r="BI274" s="157">
        <f>IF(N274="nulová",J274,0)</f>
        <v>0</v>
      </c>
      <c r="BJ274" s="19" t="s">
        <v>83</v>
      </c>
      <c r="BK274" s="157">
        <f>ROUND(I274*H274,2)</f>
        <v>0</v>
      </c>
      <c r="BL274" s="19" t="s">
        <v>196</v>
      </c>
      <c r="BM274" s="156" t="s">
        <v>742</v>
      </c>
    </row>
    <row r="275" spans="1:65" s="2" customFormat="1" ht="11.25">
      <c r="A275" s="34"/>
      <c r="B275" s="35"/>
      <c r="C275" s="34"/>
      <c r="D275" s="158" t="s">
        <v>198</v>
      </c>
      <c r="E275" s="34"/>
      <c r="F275" s="159" t="s">
        <v>605</v>
      </c>
      <c r="G275" s="34"/>
      <c r="H275" s="34"/>
      <c r="I275" s="160"/>
      <c r="J275" s="34"/>
      <c r="K275" s="34"/>
      <c r="L275" s="35"/>
      <c r="M275" s="161"/>
      <c r="N275" s="162"/>
      <c r="O275" s="55"/>
      <c r="P275" s="55"/>
      <c r="Q275" s="55"/>
      <c r="R275" s="55"/>
      <c r="S275" s="55"/>
      <c r="T275" s="56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9" t="s">
        <v>198</v>
      </c>
      <c r="AU275" s="19" t="s">
        <v>85</v>
      </c>
    </row>
    <row r="276" spans="1:65" s="13" customFormat="1" ht="11.25">
      <c r="B276" s="163"/>
      <c r="D276" s="164" t="s">
        <v>200</v>
      </c>
      <c r="E276" s="165" t="s">
        <v>3</v>
      </c>
      <c r="F276" s="166" t="s">
        <v>606</v>
      </c>
      <c r="H276" s="165" t="s">
        <v>3</v>
      </c>
      <c r="I276" s="167"/>
      <c r="L276" s="163"/>
      <c r="M276" s="168"/>
      <c r="N276" s="169"/>
      <c r="O276" s="169"/>
      <c r="P276" s="169"/>
      <c r="Q276" s="169"/>
      <c r="R276" s="169"/>
      <c r="S276" s="169"/>
      <c r="T276" s="170"/>
      <c r="AT276" s="165" t="s">
        <v>200</v>
      </c>
      <c r="AU276" s="165" t="s">
        <v>85</v>
      </c>
      <c r="AV276" s="13" t="s">
        <v>83</v>
      </c>
      <c r="AW276" s="13" t="s">
        <v>37</v>
      </c>
      <c r="AX276" s="13" t="s">
        <v>76</v>
      </c>
      <c r="AY276" s="165" t="s">
        <v>189</v>
      </c>
    </row>
    <row r="277" spans="1:65" s="14" customFormat="1" ht="11.25">
      <c r="B277" s="171"/>
      <c r="D277" s="164" t="s">
        <v>200</v>
      </c>
      <c r="E277" s="172" t="s">
        <v>3</v>
      </c>
      <c r="F277" s="173" t="s">
        <v>743</v>
      </c>
      <c r="H277" s="174">
        <v>10.865</v>
      </c>
      <c r="I277" s="175"/>
      <c r="L277" s="171"/>
      <c r="M277" s="176"/>
      <c r="N277" s="177"/>
      <c r="O277" s="177"/>
      <c r="P277" s="177"/>
      <c r="Q277" s="177"/>
      <c r="R277" s="177"/>
      <c r="S277" s="177"/>
      <c r="T277" s="178"/>
      <c r="AT277" s="172" t="s">
        <v>200</v>
      </c>
      <c r="AU277" s="172" t="s">
        <v>85</v>
      </c>
      <c r="AV277" s="14" t="s">
        <v>85</v>
      </c>
      <c r="AW277" s="14" t="s">
        <v>37</v>
      </c>
      <c r="AX277" s="14" t="s">
        <v>76</v>
      </c>
      <c r="AY277" s="172" t="s">
        <v>189</v>
      </c>
    </row>
    <row r="278" spans="1:65" s="15" customFormat="1" ht="11.25">
      <c r="B278" s="179"/>
      <c r="D278" s="164" t="s">
        <v>200</v>
      </c>
      <c r="E278" s="180" t="s">
        <v>3</v>
      </c>
      <c r="F278" s="181" t="s">
        <v>203</v>
      </c>
      <c r="H278" s="182">
        <v>10.865</v>
      </c>
      <c r="I278" s="183"/>
      <c r="L278" s="179"/>
      <c r="M278" s="184"/>
      <c r="N278" s="185"/>
      <c r="O278" s="185"/>
      <c r="P278" s="185"/>
      <c r="Q278" s="185"/>
      <c r="R278" s="185"/>
      <c r="S278" s="185"/>
      <c r="T278" s="186"/>
      <c r="AT278" s="180" t="s">
        <v>200</v>
      </c>
      <c r="AU278" s="180" t="s">
        <v>85</v>
      </c>
      <c r="AV278" s="15" t="s">
        <v>196</v>
      </c>
      <c r="AW278" s="15" t="s">
        <v>37</v>
      </c>
      <c r="AX278" s="15" t="s">
        <v>83</v>
      </c>
      <c r="AY278" s="180" t="s">
        <v>189</v>
      </c>
    </row>
    <row r="279" spans="1:65" s="2" customFormat="1" ht="24.2" customHeight="1">
      <c r="A279" s="34"/>
      <c r="B279" s="144"/>
      <c r="C279" s="145" t="s">
        <v>405</v>
      </c>
      <c r="D279" s="145" t="s">
        <v>191</v>
      </c>
      <c r="E279" s="146" t="s">
        <v>609</v>
      </c>
      <c r="F279" s="147" t="s">
        <v>610</v>
      </c>
      <c r="G279" s="148" t="s">
        <v>238</v>
      </c>
      <c r="H279" s="149">
        <v>65.19</v>
      </c>
      <c r="I279" s="150"/>
      <c r="J279" s="151">
        <f>ROUND(I279*H279,2)</f>
        <v>0</v>
      </c>
      <c r="K279" s="147" t="s">
        <v>195</v>
      </c>
      <c r="L279" s="35"/>
      <c r="M279" s="152" t="s">
        <v>3</v>
      </c>
      <c r="N279" s="153" t="s">
        <v>47</v>
      </c>
      <c r="O279" s="55"/>
      <c r="P279" s="154">
        <f>O279*H279</f>
        <v>0</v>
      </c>
      <c r="Q279" s="154">
        <v>0</v>
      </c>
      <c r="R279" s="154">
        <f>Q279*H279</f>
        <v>0</v>
      </c>
      <c r="S279" s="154">
        <v>0</v>
      </c>
      <c r="T279" s="155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56" t="s">
        <v>196</v>
      </c>
      <c r="AT279" s="156" t="s">
        <v>191</v>
      </c>
      <c r="AU279" s="156" t="s">
        <v>85</v>
      </c>
      <c r="AY279" s="19" t="s">
        <v>189</v>
      </c>
      <c r="BE279" s="157">
        <f>IF(N279="základní",J279,0)</f>
        <v>0</v>
      </c>
      <c r="BF279" s="157">
        <f>IF(N279="snížená",J279,0)</f>
        <v>0</v>
      </c>
      <c r="BG279" s="157">
        <f>IF(N279="zákl. přenesená",J279,0)</f>
        <v>0</v>
      </c>
      <c r="BH279" s="157">
        <f>IF(N279="sníž. přenesená",J279,0)</f>
        <v>0</v>
      </c>
      <c r="BI279" s="157">
        <f>IF(N279="nulová",J279,0)</f>
        <v>0</v>
      </c>
      <c r="BJ279" s="19" t="s">
        <v>83</v>
      </c>
      <c r="BK279" s="157">
        <f>ROUND(I279*H279,2)</f>
        <v>0</v>
      </c>
      <c r="BL279" s="19" t="s">
        <v>196</v>
      </c>
      <c r="BM279" s="156" t="s">
        <v>744</v>
      </c>
    </row>
    <row r="280" spans="1:65" s="2" customFormat="1" ht="11.25">
      <c r="A280" s="34"/>
      <c r="B280" s="35"/>
      <c r="C280" s="34"/>
      <c r="D280" s="158" t="s">
        <v>198</v>
      </c>
      <c r="E280" s="34"/>
      <c r="F280" s="159" t="s">
        <v>612</v>
      </c>
      <c r="G280" s="34"/>
      <c r="H280" s="34"/>
      <c r="I280" s="160"/>
      <c r="J280" s="34"/>
      <c r="K280" s="34"/>
      <c r="L280" s="35"/>
      <c r="M280" s="161"/>
      <c r="N280" s="162"/>
      <c r="O280" s="55"/>
      <c r="P280" s="55"/>
      <c r="Q280" s="55"/>
      <c r="R280" s="55"/>
      <c r="S280" s="55"/>
      <c r="T280" s="56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9" t="s">
        <v>198</v>
      </c>
      <c r="AU280" s="19" t="s">
        <v>85</v>
      </c>
    </row>
    <row r="281" spans="1:65" s="13" customFormat="1" ht="11.25">
      <c r="B281" s="163"/>
      <c r="D281" s="164" t="s">
        <v>200</v>
      </c>
      <c r="E281" s="165" t="s">
        <v>3</v>
      </c>
      <c r="F281" s="166" t="s">
        <v>613</v>
      </c>
      <c r="H281" s="165" t="s">
        <v>3</v>
      </c>
      <c r="I281" s="167"/>
      <c r="L281" s="163"/>
      <c r="M281" s="168"/>
      <c r="N281" s="169"/>
      <c r="O281" s="169"/>
      <c r="P281" s="169"/>
      <c r="Q281" s="169"/>
      <c r="R281" s="169"/>
      <c r="S281" s="169"/>
      <c r="T281" s="170"/>
      <c r="AT281" s="165" t="s">
        <v>200</v>
      </c>
      <c r="AU281" s="165" t="s">
        <v>85</v>
      </c>
      <c r="AV281" s="13" t="s">
        <v>83</v>
      </c>
      <c r="AW281" s="13" t="s">
        <v>37</v>
      </c>
      <c r="AX281" s="13" t="s">
        <v>76</v>
      </c>
      <c r="AY281" s="165" t="s">
        <v>189</v>
      </c>
    </row>
    <row r="282" spans="1:65" s="14" customFormat="1" ht="11.25">
      <c r="B282" s="171"/>
      <c r="D282" s="164" t="s">
        <v>200</v>
      </c>
      <c r="E282" s="172" t="s">
        <v>3</v>
      </c>
      <c r="F282" s="173" t="s">
        <v>745</v>
      </c>
      <c r="H282" s="174">
        <v>65.19</v>
      </c>
      <c r="I282" s="175"/>
      <c r="L282" s="171"/>
      <c r="M282" s="176"/>
      <c r="N282" s="177"/>
      <c r="O282" s="177"/>
      <c r="P282" s="177"/>
      <c r="Q282" s="177"/>
      <c r="R282" s="177"/>
      <c r="S282" s="177"/>
      <c r="T282" s="178"/>
      <c r="AT282" s="172" t="s">
        <v>200</v>
      </c>
      <c r="AU282" s="172" t="s">
        <v>85</v>
      </c>
      <c r="AV282" s="14" t="s">
        <v>85</v>
      </c>
      <c r="AW282" s="14" t="s">
        <v>37</v>
      </c>
      <c r="AX282" s="14" t="s">
        <v>76</v>
      </c>
      <c r="AY282" s="172" t="s">
        <v>189</v>
      </c>
    </row>
    <row r="283" spans="1:65" s="15" customFormat="1" ht="11.25">
      <c r="B283" s="179"/>
      <c r="D283" s="164" t="s">
        <v>200</v>
      </c>
      <c r="E283" s="180" t="s">
        <v>3</v>
      </c>
      <c r="F283" s="181" t="s">
        <v>203</v>
      </c>
      <c r="H283" s="182">
        <v>65.19</v>
      </c>
      <c r="I283" s="183"/>
      <c r="L283" s="179"/>
      <c r="M283" s="184"/>
      <c r="N283" s="185"/>
      <c r="O283" s="185"/>
      <c r="P283" s="185"/>
      <c r="Q283" s="185"/>
      <c r="R283" s="185"/>
      <c r="S283" s="185"/>
      <c r="T283" s="186"/>
      <c r="AT283" s="180" t="s">
        <v>200</v>
      </c>
      <c r="AU283" s="180" t="s">
        <v>85</v>
      </c>
      <c r="AV283" s="15" t="s">
        <v>196</v>
      </c>
      <c r="AW283" s="15" t="s">
        <v>37</v>
      </c>
      <c r="AX283" s="15" t="s">
        <v>83</v>
      </c>
      <c r="AY283" s="180" t="s">
        <v>189</v>
      </c>
    </row>
    <row r="284" spans="1:65" s="2" customFormat="1" ht="24.2" customHeight="1">
      <c r="A284" s="34"/>
      <c r="B284" s="144"/>
      <c r="C284" s="145" t="s">
        <v>412</v>
      </c>
      <c r="D284" s="145" t="s">
        <v>191</v>
      </c>
      <c r="E284" s="146" t="s">
        <v>616</v>
      </c>
      <c r="F284" s="147" t="s">
        <v>617</v>
      </c>
      <c r="G284" s="148" t="s">
        <v>238</v>
      </c>
      <c r="H284" s="149">
        <v>10.865</v>
      </c>
      <c r="I284" s="150"/>
      <c r="J284" s="151">
        <f>ROUND(I284*H284,2)</f>
        <v>0</v>
      </c>
      <c r="K284" s="147" t="s">
        <v>195</v>
      </c>
      <c r="L284" s="35"/>
      <c r="M284" s="152" t="s">
        <v>3</v>
      </c>
      <c r="N284" s="153" t="s">
        <v>47</v>
      </c>
      <c r="O284" s="55"/>
      <c r="P284" s="154">
        <f>O284*H284</f>
        <v>0</v>
      </c>
      <c r="Q284" s="154">
        <v>0</v>
      </c>
      <c r="R284" s="154">
        <f>Q284*H284</f>
        <v>0</v>
      </c>
      <c r="S284" s="154">
        <v>0</v>
      </c>
      <c r="T284" s="155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56" t="s">
        <v>196</v>
      </c>
      <c r="AT284" s="156" t="s">
        <v>191</v>
      </c>
      <c r="AU284" s="156" t="s">
        <v>85</v>
      </c>
      <c r="AY284" s="19" t="s">
        <v>189</v>
      </c>
      <c r="BE284" s="157">
        <f>IF(N284="základní",J284,0)</f>
        <v>0</v>
      </c>
      <c r="BF284" s="157">
        <f>IF(N284="snížená",J284,0)</f>
        <v>0</v>
      </c>
      <c r="BG284" s="157">
        <f>IF(N284="zákl. přenesená",J284,0)</f>
        <v>0</v>
      </c>
      <c r="BH284" s="157">
        <f>IF(N284="sníž. přenesená",J284,0)</f>
        <v>0</v>
      </c>
      <c r="BI284" s="157">
        <f>IF(N284="nulová",J284,0)</f>
        <v>0</v>
      </c>
      <c r="BJ284" s="19" t="s">
        <v>83</v>
      </c>
      <c r="BK284" s="157">
        <f>ROUND(I284*H284,2)</f>
        <v>0</v>
      </c>
      <c r="BL284" s="19" t="s">
        <v>196</v>
      </c>
      <c r="BM284" s="156" t="s">
        <v>746</v>
      </c>
    </row>
    <row r="285" spans="1:65" s="2" customFormat="1" ht="11.25">
      <c r="A285" s="34"/>
      <c r="B285" s="35"/>
      <c r="C285" s="34"/>
      <c r="D285" s="158" t="s">
        <v>198</v>
      </c>
      <c r="E285" s="34"/>
      <c r="F285" s="159" t="s">
        <v>619</v>
      </c>
      <c r="G285" s="34"/>
      <c r="H285" s="34"/>
      <c r="I285" s="160"/>
      <c r="J285" s="34"/>
      <c r="K285" s="34"/>
      <c r="L285" s="35"/>
      <c r="M285" s="161"/>
      <c r="N285" s="162"/>
      <c r="O285" s="55"/>
      <c r="P285" s="55"/>
      <c r="Q285" s="55"/>
      <c r="R285" s="55"/>
      <c r="S285" s="55"/>
      <c r="T285" s="56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9" t="s">
        <v>198</v>
      </c>
      <c r="AU285" s="19" t="s">
        <v>85</v>
      </c>
    </row>
    <row r="286" spans="1:65" s="13" customFormat="1" ht="11.25">
      <c r="B286" s="163"/>
      <c r="D286" s="164" t="s">
        <v>200</v>
      </c>
      <c r="E286" s="165" t="s">
        <v>3</v>
      </c>
      <c r="F286" s="166" t="s">
        <v>620</v>
      </c>
      <c r="H286" s="165" t="s">
        <v>3</v>
      </c>
      <c r="I286" s="167"/>
      <c r="L286" s="163"/>
      <c r="M286" s="168"/>
      <c r="N286" s="169"/>
      <c r="O286" s="169"/>
      <c r="P286" s="169"/>
      <c r="Q286" s="169"/>
      <c r="R286" s="169"/>
      <c r="S286" s="169"/>
      <c r="T286" s="170"/>
      <c r="AT286" s="165" t="s">
        <v>200</v>
      </c>
      <c r="AU286" s="165" t="s">
        <v>85</v>
      </c>
      <c r="AV286" s="13" t="s">
        <v>83</v>
      </c>
      <c r="AW286" s="13" t="s">
        <v>37</v>
      </c>
      <c r="AX286" s="13" t="s">
        <v>76</v>
      </c>
      <c r="AY286" s="165" t="s">
        <v>189</v>
      </c>
    </row>
    <row r="287" spans="1:65" s="14" customFormat="1" ht="11.25">
      <c r="B287" s="171"/>
      <c r="D287" s="164" t="s">
        <v>200</v>
      </c>
      <c r="E287" s="172" t="s">
        <v>3</v>
      </c>
      <c r="F287" s="173" t="s">
        <v>747</v>
      </c>
      <c r="H287" s="174">
        <v>10.865</v>
      </c>
      <c r="I287" s="175"/>
      <c r="L287" s="171"/>
      <c r="M287" s="176"/>
      <c r="N287" s="177"/>
      <c r="O287" s="177"/>
      <c r="P287" s="177"/>
      <c r="Q287" s="177"/>
      <c r="R287" s="177"/>
      <c r="S287" s="177"/>
      <c r="T287" s="178"/>
      <c r="AT287" s="172" t="s">
        <v>200</v>
      </c>
      <c r="AU287" s="172" t="s">
        <v>85</v>
      </c>
      <c r="AV287" s="14" t="s">
        <v>85</v>
      </c>
      <c r="AW287" s="14" t="s">
        <v>37</v>
      </c>
      <c r="AX287" s="14" t="s">
        <v>76</v>
      </c>
      <c r="AY287" s="172" t="s">
        <v>189</v>
      </c>
    </row>
    <row r="288" spans="1:65" s="15" customFormat="1" ht="11.25">
      <c r="B288" s="179"/>
      <c r="D288" s="164" t="s">
        <v>200</v>
      </c>
      <c r="E288" s="180" t="s">
        <v>3</v>
      </c>
      <c r="F288" s="181" t="s">
        <v>203</v>
      </c>
      <c r="H288" s="182">
        <v>10.865</v>
      </c>
      <c r="I288" s="183"/>
      <c r="L288" s="179"/>
      <c r="M288" s="184"/>
      <c r="N288" s="185"/>
      <c r="O288" s="185"/>
      <c r="P288" s="185"/>
      <c r="Q288" s="185"/>
      <c r="R288" s="185"/>
      <c r="S288" s="185"/>
      <c r="T288" s="186"/>
      <c r="AT288" s="180" t="s">
        <v>200</v>
      </c>
      <c r="AU288" s="180" t="s">
        <v>85</v>
      </c>
      <c r="AV288" s="15" t="s">
        <v>196</v>
      </c>
      <c r="AW288" s="15" t="s">
        <v>37</v>
      </c>
      <c r="AX288" s="15" t="s">
        <v>83</v>
      </c>
      <c r="AY288" s="180" t="s">
        <v>189</v>
      </c>
    </row>
    <row r="289" spans="1:65" s="12" customFormat="1" ht="22.9" customHeight="1">
      <c r="B289" s="131"/>
      <c r="D289" s="132" t="s">
        <v>75</v>
      </c>
      <c r="E289" s="142" t="s">
        <v>622</v>
      </c>
      <c r="F289" s="142" t="s">
        <v>623</v>
      </c>
      <c r="I289" s="134"/>
      <c r="J289" s="143">
        <f>BK289</f>
        <v>0</v>
      </c>
      <c r="L289" s="131"/>
      <c r="M289" s="136"/>
      <c r="N289" s="137"/>
      <c r="O289" s="137"/>
      <c r="P289" s="138">
        <f>SUM(P290:P291)</f>
        <v>0</v>
      </c>
      <c r="Q289" s="137"/>
      <c r="R289" s="138">
        <f>SUM(R290:R291)</f>
        <v>0</v>
      </c>
      <c r="S289" s="137"/>
      <c r="T289" s="139">
        <f>SUM(T290:T291)</f>
        <v>0</v>
      </c>
      <c r="AR289" s="132" t="s">
        <v>83</v>
      </c>
      <c r="AT289" s="140" t="s">
        <v>75</v>
      </c>
      <c r="AU289" s="140" t="s">
        <v>83</v>
      </c>
      <c r="AY289" s="132" t="s">
        <v>189</v>
      </c>
      <c r="BK289" s="141">
        <f>SUM(BK290:BK291)</f>
        <v>0</v>
      </c>
    </row>
    <row r="290" spans="1:65" s="2" customFormat="1" ht="24.2" customHeight="1">
      <c r="A290" s="34"/>
      <c r="B290" s="144"/>
      <c r="C290" s="145" t="s">
        <v>418</v>
      </c>
      <c r="D290" s="145" t="s">
        <v>191</v>
      </c>
      <c r="E290" s="146" t="s">
        <v>748</v>
      </c>
      <c r="F290" s="147" t="s">
        <v>749</v>
      </c>
      <c r="G290" s="148" t="s">
        <v>238</v>
      </c>
      <c r="H290" s="149">
        <v>471.84899999999999</v>
      </c>
      <c r="I290" s="150"/>
      <c r="J290" s="151">
        <f>ROUND(I290*H290,2)</f>
        <v>0</v>
      </c>
      <c r="K290" s="147" t="s">
        <v>195</v>
      </c>
      <c r="L290" s="35"/>
      <c r="M290" s="152" t="s">
        <v>3</v>
      </c>
      <c r="N290" s="153" t="s">
        <v>47</v>
      </c>
      <c r="O290" s="55"/>
      <c r="P290" s="154">
        <f>O290*H290</f>
        <v>0</v>
      </c>
      <c r="Q290" s="154">
        <v>0</v>
      </c>
      <c r="R290" s="154">
        <f>Q290*H290</f>
        <v>0</v>
      </c>
      <c r="S290" s="154">
        <v>0</v>
      </c>
      <c r="T290" s="155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56" t="s">
        <v>196</v>
      </c>
      <c r="AT290" s="156" t="s">
        <v>191</v>
      </c>
      <c r="AU290" s="156" t="s">
        <v>85</v>
      </c>
      <c r="AY290" s="19" t="s">
        <v>189</v>
      </c>
      <c r="BE290" s="157">
        <f>IF(N290="základní",J290,0)</f>
        <v>0</v>
      </c>
      <c r="BF290" s="157">
        <f>IF(N290="snížená",J290,0)</f>
        <v>0</v>
      </c>
      <c r="BG290" s="157">
        <f>IF(N290="zákl. přenesená",J290,0)</f>
        <v>0</v>
      </c>
      <c r="BH290" s="157">
        <f>IF(N290="sníž. přenesená",J290,0)</f>
        <v>0</v>
      </c>
      <c r="BI290" s="157">
        <f>IF(N290="nulová",J290,0)</f>
        <v>0</v>
      </c>
      <c r="BJ290" s="19" t="s">
        <v>83</v>
      </c>
      <c r="BK290" s="157">
        <f>ROUND(I290*H290,2)</f>
        <v>0</v>
      </c>
      <c r="BL290" s="19" t="s">
        <v>196</v>
      </c>
      <c r="BM290" s="156" t="s">
        <v>750</v>
      </c>
    </row>
    <row r="291" spans="1:65" s="2" customFormat="1" ht="11.25">
      <c r="A291" s="34"/>
      <c r="B291" s="35"/>
      <c r="C291" s="34"/>
      <c r="D291" s="158" t="s">
        <v>198</v>
      </c>
      <c r="E291" s="34"/>
      <c r="F291" s="159" t="s">
        <v>751</v>
      </c>
      <c r="G291" s="34"/>
      <c r="H291" s="34"/>
      <c r="I291" s="160"/>
      <c r="J291" s="34"/>
      <c r="K291" s="34"/>
      <c r="L291" s="35"/>
      <c r="M291" s="198"/>
      <c r="N291" s="199"/>
      <c r="O291" s="200"/>
      <c r="P291" s="200"/>
      <c r="Q291" s="200"/>
      <c r="R291" s="200"/>
      <c r="S291" s="200"/>
      <c r="T291" s="201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9" t="s">
        <v>198</v>
      </c>
      <c r="AU291" s="19" t="s">
        <v>85</v>
      </c>
    </row>
    <row r="292" spans="1:65" s="2" customFormat="1" ht="6.95" customHeight="1">
      <c r="A292" s="34"/>
      <c r="B292" s="44"/>
      <c r="C292" s="45"/>
      <c r="D292" s="45"/>
      <c r="E292" s="45"/>
      <c r="F292" s="45"/>
      <c r="G292" s="45"/>
      <c r="H292" s="45"/>
      <c r="I292" s="45"/>
      <c r="J292" s="45"/>
      <c r="K292" s="45"/>
      <c r="L292" s="35"/>
      <c r="M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</row>
  </sheetData>
  <autoFilter ref="C96:K291"/>
  <mergeCells count="15">
    <mergeCell ref="E83:H83"/>
    <mergeCell ref="E87:H87"/>
    <mergeCell ref="E85:H85"/>
    <mergeCell ref="E89:H89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hyperlinks>
    <hyperlink ref="F101" r:id="rId1"/>
    <hyperlink ref="F107" r:id="rId2"/>
    <hyperlink ref="F112" r:id="rId3"/>
    <hyperlink ref="F118" r:id="rId4"/>
    <hyperlink ref="F125" r:id="rId5"/>
    <hyperlink ref="F137" r:id="rId6"/>
    <hyperlink ref="F147" r:id="rId7"/>
    <hyperlink ref="F155" r:id="rId8"/>
    <hyperlink ref="F165" r:id="rId9"/>
    <hyperlink ref="F171" r:id="rId10"/>
    <hyperlink ref="F178" r:id="rId11"/>
    <hyperlink ref="F186" r:id="rId12"/>
    <hyperlink ref="F207" r:id="rId13"/>
    <hyperlink ref="F231" r:id="rId14"/>
    <hyperlink ref="F245" r:id="rId15"/>
    <hyperlink ref="F253" r:id="rId16"/>
    <hyperlink ref="F259" r:id="rId17"/>
    <hyperlink ref="F275" r:id="rId18"/>
    <hyperlink ref="F280" r:id="rId19"/>
    <hyperlink ref="F285" r:id="rId20"/>
    <hyperlink ref="F291" r:id="rId21"/>
  </hyperlinks>
  <pageMargins left="0.39374999999999999" right="0.39374999999999999" top="0.39374999999999999" bottom="0.39374999999999999" header="0" footer="0"/>
  <pageSetup paperSize="9" scale="84" fitToHeight="100" orientation="landscape" blackAndWhite="1" r:id="rId22"/>
  <headerFooter>
    <oddFooter>&amp;CStrana &amp;P z &amp;N</oddFooter>
  </headerFooter>
  <drawing r:id="rId2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1" t="s">
        <v>6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9" t="s">
        <v>106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pans="1:46" s="1" customFormat="1" ht="24.95" customHeight="1">
      <c r="B4" s="22"/>
      <c r="D4" s="23" t="s">
        <v>152</v>
      </c>
      <c r="L4" s="22"/>
      <c r="M4" s="95" t="s">
        <v>11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342" t="str">
        <f>'Rekapitulace stavby'!K6</f>
        <v>Průmyslová zóna IV - Šumperk</v>
      </c>
      <c r="F7" s="343"/>
      <c r="G7" s="343"/>
      <c r="H7" s="343"/>
      <c r="L7" s="22"/>
    </row>
    <row r="8" spans="1:46" ht="12.75">
      <c r="B8" s="22"/>
      <c r="D8" s="29" t="s">
        <v>153</v>
      </c>
      <c r="L8" s="22"/>
    </row>
    <row r="9" spans="1:46" s="1" customFormat="1" ht="16.5" customHeight="1">
      <c r="B9" s="22"/>
      <c r="E9" s="342" t="s">
        <v>154</v>
      </c>
      <c r="F9" s="326"/>
      <c r="G9" s="326"/>
      <c r="H9" s="326"/>
      <c r="L9" s="22"/>
    </row>
    <row r="10" spans="1:46" s="1" customFormat="1" ht="12" customHeight="1">
      <c r="B10" s="22"/>
      <c r="D10" s="29" t="s">
        <v>155</v>
      </c>
      <c r="L10" s="22"/>
    </row>
    <row r="11" spans="1:46" s="2" customFormat="1" ht="16.5" customHeight="1">
      <c r="A11" s="34"/>
      <c r="B11" s="35"/>
      <c r="C11" s="34"/>
      <c r="D11" s="34"/>
      <c r="E11" s="344" t="s">
        <v>752</v>
      </c>
      <c r="F11" s="345"/>
      <c r="G11" s="345"/>
      <c r="H11" s="345"/>
      <c r="I11" s="34"/>
      <c r="J11" s="34"/>
      <c r="K11" s="34"/>
      <c r="L11" s="9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9" t="s">
        <v>157</v>
      </c>
      <c r="E12" s="34"/>
      <c r="F12" s="34"/>
      <c r="G12" s="34"/>
      <c r="H12" s="34"/>
      <c r="I12" s="34"/>
      <c r="J12" s="34"/>
      <c r="K12" s="34"/>
      <c r="L12" s="9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5"/>
      <c r="C13" s="34"/>
      <c r="D13" s="34"/>
      <c r="E13" s="299" t="s">
        <v>753</v>
      </c>
      <c r="F13" s="345"/>
      <c r="G13" s="345"/>
      <c r="H13" s="345"/>
      <c r="I13" s="34"/>
      <c r="J13" s="34"/>
      <c r="K13" s="34"/>
      <c r="L13" s="9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9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5"/>
      <c r="C15" s="34"/>
      <c r="D15" s="29" t="s">
        <v>19</v>
      </c>
      <c r="E15" s="34"/>
      <c r="F15" s="27" t="s">
        <v>3</v>
      </c>
      <c r="G15" s="34"/>
      <c r="H15" s="34"/>
      <c r="I15" s="29" t="s">
        <v>20</v>
      </c>
      <c r="J15" s="27" t="s">
        <v>3</v>
      </c>
      <c r="K15" s="34"/>
      <c r="L15" s="9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5"/>
      <c r="C16" s="34"/>
      <c r="D16" s="29" t="s">
        <v>21</v>
      </c>
      <c r="E16" s="34"/>
      <c r="F16" s="27" t="s">
        <v>22</v>
      </c>
      <c r="G16" s="34"/>
      <c r="H16" s="34"/>
      <c r="I16" s="29" t="s">
        <v>23</v>
      </c>
      <c r="J16" s="52" t="str">
        <f>'Rekapitulace stavby'!AN8</f>
        <v>26. 11. 2021</v>
      </c>
      <c r="K16" s="34"/>
      <c r="L16" s="9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9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5"/>
      <c r="C18" s="34"/>
      <c r="D18" s="29" t="s">
        <v>25</v>
      </c>
      <c r="E18" s="34"/>
      <c r="F18" s="34"/>
      <c r="G18" s="34"/>
      <c r="H18" s="34"/>
      <c r="I18" s="29" t="s">
        <v>26</v>
      </c>
      <c r="J18" s="27" t="s">
        <v>27</v>
      </c>
      <c r="K18" s="34"/>
      <c r="L18" s="9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5"/>
      <c r="C19" s="34"/>
      <c r="D19" s="34"/>
      <c r="E19" s="27" t="s">
        <v>28</v>
      </c>
      <c r="F19" s="34"/>
      <c r="G19" s="34"/>
      <c r="H19" s="34"/>
      <c r="I19" s="29" t="s">
        <v>29</v>
      </c>
      <c r="J19" s="27" t="s">
        <v>30</v>
      </c>
      <c r="K19" s="34"/>
      <c r="L19" s="9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9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5"/>
      <c r="C21" s="34"/>
      <c r="D21" s="29" t="s">
        <v>31</v>
      </c>
      <c r="E21" s="34"/>
      <c r="F21" s="34"/>
      <c r="G21" s="34"/>
      <c r="H21" s="34"/>
      <c r="I21" s="29" t="s">
        <v>26</v>
      </c>
      <c r="J21" s="30" t="str">
        <f>'Rekapitulace stavby'!AN13</f>
        <v>Vyplň údaj</v>
      </c>
      <c r="K21" s="34"/>
      <c r="L21" s="9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5"/>
      <c r="C22" s="34"/>
      <c r="D22" s="34"/>
      <c r="E22" s="346" t="str">
        <f>'Rekapitulace stavby'!E14</f>
        <v>Vyplň údaj</v>
      </c>
      <c r="F22" s="325"/>
      <c r="G22" s="325"/>
      <c r="H22" s="325"/>
      <c r="I22" s="29" t="s">
        <v>29</v>
      </c>
      <c r="J22" s="30" t="str">
        <f>'Rekapitulace stavby'!AN14</f>
        <v>Vyplň údaj</v>
      </c>
      <c r="K22" s="34"/>
      <c r="L22" s="9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9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5"/>
      <c r="C24" s="34"/>
      <c r="D24" s="29" t="s">
        <v>33</v>
      </c>
      <c r="E24" s="34"/>
      <c r="F24" s="34"/>
      <c r="G24" s="34"/>
      <c r="H24" s="34"/>
      <c r="I24" s="29" t="s">
        <v>26</v>
      </c>
      <c r="J24" s="27" t="s">
        <v>34</v>
      </c>
      <c r="K24" s="34"/>
      <c r="L24" s="9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5"/>
      <c r="C25" s="34"/>
      <c r="D25" s="34"/>
      <c r="E25" s="27" t="s">
        <v>35</v>
      </c>
      <c r="F25" s="34"/>
      <c r="G25" s="34"/>
      <c r="H25" s="34"/>
      <c r="I25" s="29" t="s">
        <v>29</v>
      </c>
      <c r="J25" s="27" t="s">
        <v>36</v>
      </c>
      <c r="K25" s="34"/>
      <c r="L25" s="9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9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5"/>
      <c r="C27" s="34"/>
      <c r="D27" s="29" t="s">
        <v>38</v>
      </c>
      <c r="E27" s="34"/>
      <c r="F27" s="34"/>
      <c r="G27" s="34"/>
      <c r="H27" s="34"/>
      <c r="I27" s="29" t="s">
        <v>26</v>
      </c>
      <c r="J27" s="27" t="s">
        <v>3</v>
      </c>
      <c r="K27" s="34"/>
      <c r="L27" s="9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5"/>
      <c r="C28" s="34"/>
      <c r="D28" s="34"/>
      <c r="E28" s="27" t="s">
        <v>39</v>
      </c>
      <c r="F28" s="34"/>
      <c r="G28" s="34"/>
      <c r="H28" s="34"/>
      <c r="I28" s="29" t="s">
        <v>29</v>
      </c>
      <c r="J28" s="27" t="s">
        <v>3</v>
      </c>
      <c r="K28" s="34"/>
      <c r="L28" s="9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9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5"/>
      <c r="C30" s="34"/>
      <c r="D30" s="29" t="s">
        <v>40</v>
      </c>
      <c r="E30" s="34"/>
      <c r="F30" s="34"/>
      <c r="G30" s="34"/>
      <c r="H30" s="34"/>
      <c r="I30" s="34"/>
      <c r="J30" s="34"/>
      <c r="K30" s="34"/>
      <c r="L30" s="9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98"/>
      <c r="B31" s="99"/>
      <c r="C31" s="98"/>
      <c r="D31" s="98"/>
      <c r="E31" s="330" t="s">
        <v>3</v>
      </c>
      <c r="F31" s="330"/>
      <c r="G31" s="330"/>
      <c r="H31" s="330"/>
      <c r="I31" s="98"/>
      <c r="J31" s="98"/>
      <c r="K31" s="98"/>
      <c r="L31" s="100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" customFormat="1" ht="6.95" customHeight="1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9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5"/>
      <c r="C34" s="34"/>
      <c r="D34" s="101" t="s">
        <v>42</v>
      </c>
      <c r="E34" s="34"/>
      <c r="F34" s="34"/>
      <c r="G34" s="34"/>
      <c r="H34" s="34"/>
      <c r="I34" s="34"/>
      <c r="J34" s="68">
        <f>ROUND(J94, 2)</f>
        <v>0</v>
      </c>
      <c r="K34" s="34"/>
      <c r="L34" s="9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5"/>
      <c r="C35" s="34"/>
      <c r="D35" s="63"/>
      <c r="E35" s="63"/>
      <c r="F35" s="63"/>
      <c r="G35" s="63"/>
      <c r="H35" s="63"/>
      <c r="I35" s="63"/>
      <c r="J35" s="63"/>
      <c r="K35" s="63"/>
      <c r="L35" s="9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34"/>
      <c r="F36" s="38" t="s">
        <v>44</v>
      </c>
      <c r="G36" s="34"/>
      <c r="H36" s="34"/>
      <c r="I36" s="38" t="s">
        <v>43</v>
      </c>
      <c r="J36" s="38" t="s">
        <v>45</v>
      </c>
      <c r="K36" s="34"/>
      <c r="L36" s="9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5"/>
      <c r="C37" s="34"/>
      <c r="D37" s="96" t="s">
        <v>46</v>
      </c>
      <c r="E37" s="29" t="s">
        <v>47</v>
      </c>
      <c r="F37" s="102">
        <f>ROUND((SUM(BE94:BE130)),  2)</f>
        <v>0</v>
      </c>
      <c r="G37" s="34"/>
      <c r="H37" s="34"/>
      <c r="I37" s="103">
        <v>0.21</v>
      </c>
      <c r="J37" s="102">
        <f>ROUND(((SUM(BE94:BE130))*I37),  2)</f>
        <v>0</v>
      </c>
      <c r="K37" s="34"/>
      <c r="L37" s="9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5"/>
      <c r="C38" s="34"/>
      <c r="D38" s="34"/>
      <c r="E38" s="29" t="s">
        <v>48</v>
      </c>
      <c r="F38" s="102">
        <f>ROUND((SUM(BF94:BF130)),  2)</f>
        <v>0</v>
      </c>
      <c r="G38" s="34"/>
      <c r="H38" s="34"/>
      <c r="I38" s="103">
        <v>0.15</v>
      </c>
      <c r="J38" s="102">
        <f>ROUND(((SUM(BF94:BF130))*I38),  2)</f>
        <v>0</v>
      </c>
      <c r="K38" s="34"/>
      <c r="L38" s="9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9" t="s">
        <v>49</v>
      </c>
      <c r="F39" s="102">
        <f>ROUND((SUM(BG94:BG130)),  2)</f>
        <v>0</v>
      </c>
      <c r="G39" s="34"/>
      <c r="H39" s="34"/>
      <c r="I39" s="103">
        <v>0.21</v>
      </c>
      <c r="J39" s="102">
        <f>0</f>
        <v>0</v>
      </c>
      <c r="K39" s="34"/>
      <c r="L39" s="9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5"/>
      <c r="C40" s="34"/>
      <c r="D40" s="34"/>
      <c r="E40" s="29" t="s">
        <v>50</v>
      </c>
      <c r="F40" s="102">
        <f>ROUND((SUM(BH94:BH130)),  2)</f>
        <v>0</v>
      </c>
      <c r="G40" s="34"/>
      <c r="H40" s="34"/>
      <c r="I40" s="103">
        <v>0.15</v>
      </c>
      <c r="J40" s="102">
        <f>0</f>
        <v>0</v>
      </c>
      <c r="K40" s="34"/>
      <c r="L40" s="9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5"/>
      <c r="C41" s="34"/>
      <c r="D41" s="34"/>
      <c r="E41" s="29" t="s">
        <v>51</v>
      </c>
      <c r="F41" s="102">
        <f>ROUND((SUM(BI94:BI130)),  2)</f>
        <v>0</v>
      </c>
      <c r="G41" s="34"/>
      <c r="H41" s="34"/>
      <c r="I41" s="103">
        <v>0</v>
      </c>
      <c r="J41" s="102">
        <f>0</f>
        <v>0</v>
      </c>
      <c r="K41" s="34"/>
      <c r="L41" s="9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9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5"/>
      <c r="C43" s="104"/>
      <c r="D43" s="105" t="s">
        <v>52</v>
      </c>
      <c r="E43" s="57"/>
      <c r="F43" s="57"/>
      <c r="G43" s="106" t="s">
        <v>53</v>
      </c>
      <c r="H43" s="107" t="s">
        <v>54</v>
      </c>
      <c r="I43" s="57"/>
      <c r="J43" s="108">
        <f>SUM(J34:J41)</f>
        <v>0</v>
      </c>
      <c r="K43" s="109"/>
      <c r="L43" s="97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97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8" spans="1:31" s="2" customFormat="1" ht="6.95" customHeight="1">
      <c r="A48" s="34"/>
      <c r="B48" s="46"/>
      <c r="C48" s="47"/>
      <c r="D48" s="47"/>
      <c r="E48" s="47"/>
      <c r="F48" s="47"/>
      <c r="G48" s="47"/>
      <c r="H48" s="47"/>
      <c r="I48" s="47"/>
      <c r="J48" s="47"/>
      <c r="K48" s="47"/>
      <c r="L48" s="9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31" s="2" customFormat="1" ht="24.95" customHeight="1">
      <c r="A49" s="34"/>
      <c r="B49" s="35"/>
      <c r="C49" s="23" t="s">
        <v>159</v>
      </c>
      <c r="D49" s="34"/>
      <c r="E49" s="34"/>
      <c r="F49" s="34"/>
      <c r="G49" s="34"/>
      <c r="H49" s="34"/>
      <c r="I49" s="34"/>
      <c r="J49" s="34"/>
      <c r="K49" s="34"/>
      <c r="L49" s="9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31" s="2" customFormat="1" ht="6.95" customHeight="1">
      <c r="A50" s="34"/>
      <c r="B50" s="35"/>
      <c r="C50" s="34"/>
      <c r="D50" s="34"/>
      <c r="E50" s="34"/>
      <c r="F50" s="34"/>
      <c r="G50" s="34"/>
      <c r="H50" s="34"/>
      <c r="I50" s="34"/>
      <c r="J50" s="34"/>
      <c r="K50" s="34"/>
      <c r="L50" s="9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31" s="2" customFormat="1" ht="12" customHeight="1">
      <c r="A51" s="34"/>
      <c r="B51" s="35"/>
      <c r="C51" s="29" t="s">
        <v>17</v>
      </c>
      <c r="D51" s="34"/>
      <c r="E51" s="34"/>
      <c r="F51" s="34"/>
      <c r="G51" s="34"/>
      <c r="H51" s="34"/>
      <c r="I51" s="34"/>
      <c r="J51" s="34"/>
      <c r="K51" s="34"/>
      <c r="L51" s="97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31" s="2" customFormat="1" ht="16.5" customHeight="1">
      <c r="A52" s="34"/>
      <c r="B52" s="35"/>
      <c r="C52" s="34"/>
      <c r="D52" s="34"/>
      <c r="E52" s="342" t="str">
        <f>E7</f>
        <v>Průmyslová zóna IV - Šumperk</v>
      </c>
      <c r="F52" s="343"/>
      <c r="G52" s="343"/>
      <c r="H52" s="343"/>
      <c r="I52" s="34"/>
      <c r="J52" s="34"/>
      <c r="K52" s="34"/>
      <c r="L52" s="9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31" s="1" customFormat="1" ht="12" customHeight="1">
      <c r="B53" s="22"/>
      <c r="C53" s="29" t="s">
        <v>153</v>
      </c>
      <c r="L53" s="22"/>
    </row>
    <row r="54" spans="1:31" s="1" customFormat="1" ht="16.5" customHeight="1">
      <c r="B54" s="22"/>
      <c r="E54" s="342" t="s">
        <v>154</v>
      </c>
      <c r="F54" s="326"/>
      <c r="G54" s="326"/>
      <c r="H54" s="326"/>
      <c r="L54" s="22"/>
    </row>
    <row r="55" spans="1:31" s="1" customFormat="1" ht="12" customHeight="1">
      <c r="B55" s="22"/>
      <c r="C55" s="29" t="s">
        <v>155</v>
      </c>
      <c r="L55" s="22"/>
    </row>
    <row r="56" spans="1:31" s="2" customFormat="1" ht="16.5" customHeight="1">
      <c r="A56" s="34"/>
      <c r="B56" s="35"/>
      <c r="C56" s="34"/>
      <c r="D56" s="34"/>
      <c r="E56" s="344" t="s">
        <v>752</v>
      </c>
      <c r="F56" s="345"/>
      <c r="G56" s="345"/>
      <c r="H56" s="345"/>
      <c r="I56" s="34"/>
      <c r="J56" s="34"/>
      <c r="K56" s="34"/>
      <c r="L56" s="9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31" s="2" customFormat="1" ht="12" customHeight="1">
      <c r="A57" s="34"/>
      <c r="B57" s="35"/>
      <c r="C57" s="29" t="s">
        <v>157</v>
      </c>
      <c r="D57" s="34"/>
      <c r="E57" s="34"/>
      <c r="F57" s="34"/>
      <c r="G57" s="34"/>
      <c r="H57" s="34"/>
      <c r="I57" s="34"/>
      <c r="J57" s="34"/>
      <c r="K57" s="34"/>
      <c r="L57" s="9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31" s="2" customFormat="1" ht="16.5" customHeight="1">
      <c r="A58" s="34"/>
      <c r="B58" s="35"/>
      <c r="C58" s="34"/>
      <c r="D58" s="34"/>
      <c r="E58" s="299" t="str">
        <f>E13</f>
        <v>SO 191 - Dopravní značení - trvalé</v>
      </c>
      <c r="F58" s="345"/>
      <c r="G58" s="345"/>
      <c r="H58" s="345"/>
      <c r="I58" s="34"/>
      <c r="J58" s="34"/>
      <c r="K58" s="34"/>
      <c r="L58" s="9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31" s="2" customFormat="1" ht="6.95" customHeight="1">
      <c r="A59" s="34"/>
      <c r="B59" s="35"/>
      <c r="C59" s="34"/>
      <c r="D59" s="34"/>
      <c r="E59" s="34"/>
      <c r="F59" s="34"/>
      <c r="G59" s="34"/>
      <c r="H59" s="34"/>
      <c r="I59" s="34"/>
      <c r="J59" s="34"/>
      <c r="K59" s="34"/>
      <c r="L59" s="9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31" s="2" customFormat="1" ht="12" customHeight="1">
      <c r="A60" s="34"/>
      <c r="B60" s="35"/>
      <c r="C60" s="29" t="s">
        <v>21</v>
      </c>
      <c r="D60" s="34"/>
      <c r="E60" s="34"/>
      <c r="F60" s="27" t="str">
        <f>F16</f>
        <v>k.ú.Šumperk</v>
      </c>
      <c r="G60" s="34"/>
      <c r="H60" s="34"/>
      <c r="I60" s="29" t="s">
        <v>23</v>
      </c>
      <c r="J60" s="52" t="str">
        <f>IF(J16="","",J16)</f>
        <v>26. 11. 2021</v>
      </c>
      <c r="K60" s="34"/>
      <c r="L60" s="9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 s="2" customFormat="1" ht="6.95" customHeight="1">
      <c r="A61" s="34"/>
      <c r="B61" s="35"/>
      <c r="C61" s="34"/>
      <c r="D61" s="34"/>
      <c r="E61" s="34"/>
      <c r="F61" s="34"/>
      <c r="G61" s="34"/>
      <c r="H61" s="34"/>
      <c r="I61" s="34"/>
      <c r="J61" s="34"/>
      <c r="K61" s="34"/>
      <c r="L61" s="9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s="2" customFormat="1" ht="15.2" customHeight="1">
      <c r="A62" s="34"/>
      <c r="B62" s="35"/>
      <c r="C62" s="29" t="s">
        <v>25</v>
      </c>
      <c r="D62" s="34"/>
      <c r="E62" s="34"/>
      <c r="F62" s="27" t="str">
        <f>E19</f>
        <v>Město Šumperk</v>
      </c>
      <c r="G62" s="34"/>
      <c r="H62" s="34"/>
      <c r="I62" s="29" t="s">
        <v>33</v>
      </c>
      <c r="J62" s="32" t="str">
        <f>E25</f>
        <v>Cekr CZ s.r.o.</v>
      </c>
      <c r="K62" s="34"/>
      <c r="L62" s="9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31" s="2" customFormat="1" ht="25.7" customHeight="1">
      <c r="A63" s="34"/>
      <c r="B63" s="35"/>
      <c r="C63" s="29" t="s">
        <v>31</v>
      </c>
      <c r="D63" s="34"/>
      <c r="E63" s="34"/>
      <c r="F63" s="27" t="str">
        <f>IF(E22="","",E22)</f>
        <v>Vyplň údaj</v>
      </c>
      <c r="G63" s="34"/>
      <c r="H63" s="34"/>
      <c r="I63" s="29" t="s">
        <v>38</v>
      </c>
      <c r="J63" s="32" t="str">
        <f>E28</f>
        <v>Jan Zamykal, CS ÚRS 2021/II</v>
      </c>
      <c r="K63" s="34"/>
      <c r="L63" s="9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31" s="2" customFormat="1" ht="10.35" customHeight="1">
      <c r="A64" s="34"/>
      <c r="B64" s="35"/>
      <c r="C64" s="34"/>
      <c r="D64" s="34"/>
      <c r="E64" s="34"/>
      <c r="F64" s="34"/>
      <c r="G64" s="34"/>
      <c r="H64" s="34"/>
      <c r="I64" s="34"/>
      <c r="J64" s="34"/>
      <c r="K64" s="34"/>
      <c r="L64" s="97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47" s="2" customFormat="1" ht="29.25" customHeight="1">
      <c r="A65" s="34"/>
      <c r="B65" s="35"/>
      <c r="C65" s="110" t="s">
        <v>160</v>
      </c>
      <c r="D65" s="104"/>
      <c r="E65" s="104"/>
      <c r="F65" s="104"/>
      <c r="G65" s="104"/>
      <c r="H65" s="104"/>
      <c r="I65" s="104"/>
      <c r="J65" s="111" t="s">
        <v>161</v>
      </c>
      <c r="K65" s="104"/>
      <c r="L65" s="97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47" s="2" customFormat="1" ht="10.35" customHeight="1">
      <c r="A66" s="34"/>
      <c r="B66" s="35"/>
      <c r="C66" s="34"/>
      <c r="D66" s="34"/>
      <c r="E66" s="34"/>
      <c r="F66" s="34"/>
      <c r="G66" s="34"/>
      <c r="H66" s="34"/>
      <c r="I66" s="34"/>
      <c r="J66" s="34"/>
      <c r="K66" s="34"/>
      <c r="L66" s="97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47" s="2" customFormat="1" ht="22.9" customHeight="1">
      <c r="A67" s="34"/>
      <c r="B67" s="35"/>
      <c r="C67" s="112" t="s">
        <v>74</v>
      </c>
      <c r="D67" s="34"/>
      <c r="E67" s="34"/>
      <c r="F67" s="34"/>
      <c r="G67" s="34"/>
      <c r="H67" s="34"/>
      <c r="I67" s="34"/>
      <c r="J67" s="68">
        <f>J94</f>
        <v>0</v>
      </c>
      <c r="K67" s="34"/>
      <c r="L67" s="97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U67" s="19" t="s">
        <v>162</v>
      </c>
    </row>
    <row r="68" spans="1:47" s="9" customFormat="1" ht="24.95" customHeight="1">
      <c r="B68" s="113"/>
      <c r="D68" s="114" t="s">
        <v>163</v>
      </c>
      <c r="E68" s="115"/>
      <c r="F68" s="115"/>
      <c r="G68" s="115"/>
      <c r="H68" s="115"/>
      <c r="I68" s="115"/>
      <c r="J68" s="116">
        <f>J95</f>
        <v>0</v>
      </c>
      <c r="L68" s="113"/>
    </row>
    <row r="69" spans="1:47" s="10" customFormat="1" ht="19.899999999999999" customHeight="1">
      <c r="B69" s="117"/>
      <c r="D69" s="118" t="s">
        <v>171</v>
      </c>
      <c r="E69" s="119"/>
      <c r="F69" s="119"/>
      <c r="G69" s="119"/>
      <c r="H69" s="119"/>
      <c r="I69" s="119"/>
      <c r="J69" s="120">
        <f>J96</f>
        <v>0</v>
      </c>
      <c r="L69" s="117"/>
    </row>
    <row r="70" spans="1:47" s="10" customFormat="1" ht="19.899999999999999" customHeight="1">
      <c r="B70" s="117"/>
      <c r="D70" s="118" t="s">
        <v>173</v>
      </c>
      <c r="E70" s="119"/>
      <c r="F70" s="119"/>
      <c r="G70" s="119"/>
      <c r="H70" s="119"/>
      <c r="I70" s="119"/>
      <c r="J70" s="120">
        <f>J128</f>
        <v>0</v>
      </c>
      <c r="L70" s="117"/>
    </row>
    <row r="71" spans="1:47" s="2" customFormat="1" ht="21.75" customHeight="1">
      <c r="A71" s="34"/>
      <c r="B71" s="35"/>
      <c r="C71" s="34"/>
      <c r="D71" s="34"/>
      <c r="E71" s="34"/>
      <c r="F71" s="34"/>
      <c r="G71" s="34"/>
      <c r="H71" s="34"/>
      <c r="I71" s="34"/>
      <c r="J71" s="34"/>
      <c r="K71" s="34"/>
      <c r="L71" s="97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47" s="2" customFormat="1" ht="6.95" customHeight="1">
      <c r="A72" s="34"/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97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47" s="2" customFormat="1" ht="6.95" customHeight="1">
      <c r="A76" s="34"/>
      <c r="B76" s="46"/>
      <c r="C76" s="47"/>
      <c r="D76" s="47"/>
      <c r="E76" s="47"/>
      <c r="F76" s="47"/>
      <c r="G76" s="47"/>
      <c r="H76" s="47"/>
      <c r="I76" s="47"/>
      <c r="J76" s="47"/>
      <c r="K76" s="47"/>
      <c r="L76" s="9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47" s="2" customFormat="1" ht="24.95" customHeight="1">
      <c r="A77" s="34"/>
      <c r="B77" s="35"/>
      <c r="C77" s="23" t="s">
        <v>174</v>
      </c>
      <c r="D77" s="34"/>
      <c r="E77" s="34"/>
      <c r="F77" s="34"/>
      <c r="G77" s="34"/>
      <c r="H77" s="34"/>
      <c r="I77" s="34"/>
      <c r="J77" s="34"/>
      <c r="K77" s="34"/>
      <c r="L77" s="9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47" s="2" customFormat="1" ht="6.95" customHeight="1">
      <c r="A78" s="34"/>
      <c r="B78" s="35"/>
      <c r="C78" s="34"/>
      <c r="D78" s="34"/>
      <c r="E78" s="34"/>
      <c r="F78" s="34"/>
      <c r="G78" s="34"/>
      <c r="H78" s="34"/>
      <c r="I78" s="34"/>
      <c r="J78" s="34"/>
      <c r="K78" s="34"/>
      <c r="L78" s="9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47" s="2" customFormat="1" ht="12" customHeight="1">
      <c r="A79" s="34"/>
      <c r="B79" s="35"/>
      <c r="C79" s="29" t="s">
        <v>17</v>
      </c>
      <c r="D79" s="34"/>
      <c r="E79" s="34"/>
      <c r="F79" s="34"/>
      <c r="G79" s="34"/>
      <c r="H79" s="34"/>
      <c r="I79" s="34"/>
      <c r="J79" s="34"/>
      <c r="K79" s="34"/>
      <c r="L79" s="9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47" s="2" customFormat="1" ht="16.5" customHeight="1">
      <c r="A80" s="34"/>
      <c r="B80" s="35"/>
      <c r="C80" s="34"/>
      <c r="D80" s="34"/>
      <c r="E80" s="342" t="str">
        <f>E7</f>
        <v>Průmyslová zóna IV - Šumperk</v>
      </c>
      <c r="F80" s="343"/>
      <c r="G80" s="343"/>
      <c r="H80" s="343"/>
      <c r="I80" s="34"/>
      <c r="J80" s="34"/>
      <c r="K80" s="34"/>
      <c r="L80" s="9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3" s="1" customFormat="1" ht="12" customHeight="1">
      <c r="B81" s="22"/>
      <c r="C81" s="29" t="s">
        <v>153</v>
      </c>
      <c r="L81" s="22"/>
    </row>
    <row r="82" spans="1:63" s="1" customFormat="1" ht="16.5" customHeight="1">
      <c r="B82" s="22"/>
      <c r="E82" s="342" t="s">
        <v>154</v>
      </c>
      <c r="F82" s="326"/>
      <c r="G82" s="326"/>
      <c r="H82" s="326"/>
      <c r="L82" s="22"/>
    </row>
    <row r="83" spans="1:63" s="1" customFormat="1" ht="12" customHeight="1">
      <c r="B83" s="22"/>
      <c r="C83" s="29" t="s">
        <v>155</v>
      </c>
      <c r="L83" s="22"/>
    </row>
    <row r="84" spans="1:63" s="2" customFormat="1" ht="16.5" customHeight="1">
      <c r="A84" s="34"/>
      <c r="B84" s="35"/>
      <c r="C84" s="34"/>
      <c r="D84" s="34"/>
      <c r="E84" s="344" t="s">
        <v>752</v>
      </c>
      <c r="F84" s="345"/>
      <c r="G84" s="345"/>
      <c r="H84" s="345"/>
      <c r="I84" s="34"/>
      <c r="J84" s="34"/>
      <c r="K84" s="34"/>
      <c r="L84" s="9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3" s="2" customFormat="1" ht="12" customHeight="1">
      <c r="A85" s="34"/>
      <c r="B85" s="35"/>
      <c r="C85" s="29" t="s">
        <v>157</v>
      </c>
      <c r="D85" s="34"/>
      <c r="E85" s="34"/>
      <c r="F85" s="34"/>
      <c r="G85" s="34"/>
      <c r="H85" s="34"/>
      <c r="I85" s="34"/>
      <c r="J85" s="34"/>
      <c r="K85" s="34"/>
      <c r="L85" s="9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3" s="2" customFormat="1" ht="16.5" customHeight="1">
      <c r="A86" s="34"/>
      <c r="B86" s="35"/>
      <c r="C86" s="34"/>
      <c r="D86" s="34"/>
      <c r="E86" s="299" t="str">
        <f>E13</f>
        <v>SO 191 - Dopravní značení - trvalé</v>
      </c>
      <c r="F86" s="345"/>
      <c r="G86" s="345"/>
      <c r="H86" s="345"/>
      <c r="I86" s="34"/>
      <c r="J86" s="34"/>
      <c r="K86" s="34"/>
      <c r="L86" s="9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3" s="2" customFormat="1" ht="6.95" customHeight="1">
      <c r="A87" s="34"/>
      <c r="B87" s="35"/>
      <c r="C87" s="34"/>
      <c r="D87" s="34"/>
      <c r="E87" s="34"/>
      <c r="F87" s="34"/>
      <c r="G87" s="34"/>
      <c r="H87" s="34"/>
      <c r="I87" s="34"/>
      <c r="J87" s="34"/>
      <c r="K87" s="34"/>
      <c r="L87" s="97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3" s="2" customFormat="1" ht="12" customHeight="1">
      <c r="A88" s="34"/>
      <c r="B88" s="35"/>
      <c r="C88" s="29" t="s">
        <v>21</v>
      </c>
      <c r="D88" s="34"/>
      <c r="E88" s="34"/>
      <c r="F88" s="27" t="str">
        <f>F16</f>
        <v>k.ú.Šumperk</v>
      </c>
      <c r="G88" s="34"/>
      <c r="H88" s="34"/>
      <c r="I88" s="29" t="s">
        <v>23</v>
      </c>
      <c r="J88" s="52" t="str">
        <f>IF(J16="","",J16)</f>
        <v>26. 11. 2021</v>
      </c>
      <c r="K88" s="34"/>
      <c r="L88" s="97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3" s="2" customFormat="1" ht="6.95" customHeight="1">
      <c r="A89" s="34"/>
      <c r="B89" s="35"/>
      <c r="C89" s="34"/>
      <c r="D89" s="34"/>
      <c r="E89" s="34"/>
      <c r="F89" s="34"/>
      <c r="G89" s="34"/>
      <c r="H89" s="34"/>
      <c r="I89" s="34"/>
      <c r="J89" s="34"/>
      <c r="K89" s="34"/>
      <c r="L89" s="97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3" s="2" customFormat="1" ht="15.2" customHeight="1">
      <c r="A90" s="34"/>
      <c r="B90" s="35"/>
      <c r="C90" s="29" t="s">
        <v>25</v>
      </c>
      <c r="D90" s="34"/>
      <c r="E90" s="34"/>
      <c r="F90" s="27" t="str">
        <f>E19</f>
        <v>Město Šumperk</v>
      </c>
      <c r="G90" s="34"/>
      <c r="H90" s="34"/>
      <c r="I90" s="29" t="s">
        <v>33</v>
      </c>
      <c r="J90" s="32" t="str">
        <f>E25</f>
        <v>Cekr CZ s.r.o.</v>
      </c>
      <c r="K90" s="34"/>
      <c r="L90" s="97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3" s="2" customFormat="1" ht="25.7" customHeight="1">
      <c r="A91" s="34"/>
      <c r="B91" s="35"/>
      <c r="C91" s="29" t="s">
        <v>31</v>
      </c>
      <c r="D91" s="34"/>
      <c r="E91" s="34"/>
      <c r="F91" s="27" t="str">
        <f>IF(E22="","",E22)</f>
        <v>Vyplň údaj</v>
      </c>
      <c r="G91" s="34"/>
      <c r="H91" s="34"/>
      <c r="I91" s="29" t="s">
        <v>38</v>
      </c>
      <c r="J91" s="32" t="str">
        <f>E28</f>
        <v>Jan Zamykal, CS ÚRS 2021/II</v>
      </c>
      <c r="K91" s="34"/>
      <c r="L91" s="97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3" s="2" customFormat="1" ht="10.35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97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63" s="11" customFormat="1" ht="29.25" customHeight="1">
      <c r="A93" s="121"/>
      <c r="B93" s="122"/>
      <c r="C93" s="123" t="s">
        <v>175</v>
      </c>
      <c r="D93" s="124" t="s">
        <v>61</v>
      </c>
      <c r="E93" s="124" t="s">
        <v>57</v>
      </c>
      <c r="F93" s="124" t="s">
        <v>58</v>
      </c>
      <c r="G93" s="124" t="s">
        <v>176</v>
      </c>
      <c r="H93" s="124" t="s">
        <v>177</v>
      </c>
      <c r="I93" s="124" t="s">
        <v>178</v>
      </c>
      <c r="J93" s="124" t="s">
        <v>161</v>
      </c>
      <c r="K93" s="125" t="s">
        <v>179</v>
      </c>
      <c r="L93" s="126"/>
      <c r="M93" s="59" t="s">
        <v>3</v>
      </c>
      <c r="N93" s="60" t="s">
        <v>46</v>
      </c>
      <c r="O93" s="60" t="s">
        <v>180</v>
      </c>
      <c r="P93" s="60" t="s">
        <v>181</v>
      </c>
      <c r="Q93" s="60" t="s">
        <v>182</v>
      </c>
      <c r="R93" s="60" t="s">
        <v>183</v>
      </c>
      <c r="S93" s="60" t="s">
        <v>184</v>
      </c>
      <c r="T93" s="61" t="s">
        <v>185</v>
      </c>
      <c r="U93" s="121"/>
      <c r="V93" s="121"/>
      <c r="W93" s="121"/>
      <c r="X93" s="121"/>
      <c r="Y93" s="121"/>
      <c r="Z93" s="121"/>
      <c r="AA93" s="121"/>
      <c r="AB93" s="121"/>
      <c r="AC93" s="121"/>
      <c r="AD93" s="121"/>
      <c r="AE93" s="121"/>
    </row>
    <row r="94" spans="1:63" s="2" customFormat="1" ht="22.9" customHeight="1">
      <c r="A94" s="34"/>
      <c r="B94" s="35"/>
      <c r="C94" s="66" t="s">
        <v>186</v>
      </c>
      <c r="D94" s="34"/>
      <c r="E94" s="34"/>
      <c r="F94" s="34"/>
      <c r="G94" s="34"/>
      <c r="H94" s="34"/>
      <c r="I94" s="34"/>
      <c r="J94" s="127">
        <f>BK94</f>
        <v>0</v>
      </c>
      <c r="K94" s="34"/>
      <c r="L94" s="35"/>
      <c r="M94" s="62"/>
      <c r="N94" s="53"/>
      <c r="O94" s="63"/>
      <c r="P94" s="128">
        <f>P95</f>
        <v>0</v>
      </c>
      <c r="Q94" s="63"/>
      <c r="R94" s="128">
        <f>R95</f>
        <v>0.13943</v>
      </c>
      <c r="S94" s="63"/>
      <c r="T94" s="129">
        <f>T95</f>
        <v>8.0000000000000002E-3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9" t="s">
        <v>75</v>
      </c>
      <c r="AU94" s="19" t="s">
        <v>162</v>
      </c>
      <c r="BK94" s="130">
        <f>BK95</f>
        <v>0</v>
      </c>
    </row>
    <row r="95" spans="1:63" s="12" customFormat="1" ht="25.9" customHeight="1">
      <c r="B95" s="131"/>
      <c r="D95" s="132" t="s">
        <v>75</v>
      </c>
      <c r="E95" s="133" t="s">
        <v>187</v>
      </c>
      <c r="F95" s="133" t="s">
        <v>188</v>
      </c>
      <c r="I95" s="134"/>
      <c r="J95" s="135">
        <f>BK95</f>
        <v>0</v>
      </c>
      <c r="L95" s="131"/>
      <c r="M95" s="136"/>
      <c r="N95" s="137"/>
      <c r="O95" s="137"/>
      <c r="P95" s="138">
        <f>P96+P128</f>
        <v>0</v>
      </c>
      <c r="Q95" s="137"/>
      <c r="R95" s="138">
        <f>R96+R128</f>
        <v>0.13943</v>
      </c>
      <c r="S95" s="137"/>
      <c r="T95" s="139">
        <f>T96+T128</f>
        <v>8.0000000000000002E-3</v>
      </c>
      <c r="AR95" s="132" t="s">
        <v>83</v>
      </c>
      <c r="AT95" s="140" t="s">
        <v>75</v>
      </c>
      <c r="AU95" s="140" t="s">
        <v>76</v>
      </c>
      <c r="AY95" s="132" t="s">
        <v>189</v>
      </c>
      <c r="BK95" s="141">
        <f>BK96+BK128</f>
        <v>0</v>
      </c>
    </row>
    <row r="96" spans="1:63" s="12" customFormat="1" ht="22.9" customHeight="1">
      <c r="B96" s="131"/>
      <c r="D96" s="132" t="s">
        <v>75</v>
      </c>
      <c r="E96" s="142" t="s">
        <v>260</v>
      </c>
      <c r="F96" s="142" t="s">
        <v>514</v>
      </c>
      <c r="I96" s="134"/>
      <c r="J96" s="143">
        <f>BK96</f>
        <v>0</v>
      </c>
      <c r="L96" s="131"/>
      <c r="M96" s="136"/>
      <c r="N96" s="137"/>
      <c r="O96" s="137"/>
      <c r="P96" s="138">
        <f>SUM(P97:P127)</f>
        <v>0</v>
      </c>
      <c r="Q96" s="137"/>
      <c r="R96" s="138">
        <f>SUM(R97:R127)</f>
        <v>0.13943</v>
      </c>
      <c r="S96" s="137"/>
      <c r="T96" s="139">
        <f>SUM(T97:T127)</f>
        <v>8.0000000000000002E-3</v>
      </c>
      <c r="AR96" s="132" t="s">
        <v>83</v>
      </c>
      <c r="AT96" s="140" t="s">
        <v>75</v>
      </c>
      <c r="AU96" s="140" t="s">
        <v>83</v>
      </c>
      <c r="AY96" s="132" t="s">
        <v>189</v>
      </c>
      <c r="BK96" s="141">
        <f>SUM(BK97:BK127)</f>
        <v>0</v>
      </c>
    </row>
    <row r="97" spans="1:65" s="2" customFormat="1" ht="16.5" customHeight="1">
      <c r="A97" s="34"/>
      <c r="B97" s="144"/>
      <c r="C97" s="145" t="s">
        <v>83</v>
      </c>
      <c r="D97" s="145" t="s">
        <v>191</v>
      </c>
      <c r="E97" s="146" t="s">
        <v>754</v>
      </c>
      <c r="F97" s="147" t="s">
        <v>755</v>
      </c>
      <c r="G97" s="148" t="s">
        <v>473</v>
      </c>
      <c r="H97" s="149">
        <v>2</v>
      </c>
      <c r="I97" s="150"/>
      <c r="J97" s="151">
        <f>ROUND(I97*H97,2)</f>
        <v>0</v>
      </c>
      <c r="K97" s="147" t="s">
        <v>195</v>
      </c>
      <c r="L97" s="35"/>
      <c r="M97" s="152" t="s">
        <v>3</v>
      </c>
      <c r="N97" s="153" t="s">
        <v>47</v>
      </c>
      <c r="O97" s="55"/>
      <c r="P97" s="154">
        <f>O97*H97</f>
        <v>0</v>
      </c>
      <c r="Q97" s="154">
        <v>6.9999999999999999E-4</v>
      </c>
      <c r="R97" s="154">
        <f>Q97*H97</f>
        <v>1.4E-3</v>
      </c>
      <c r="S97" s="154">
        <v>0</v>
      </c>
      <c r="T97" s="155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56" t="s">
        <v>196</v>
      </c>
      <c r="AT97" s="156" t="s">
        <v>191</v>
      </c>
      <c r="AU97" s="156" t="s">
        <v>85</v>
      </c>
      <c r="AY97" s="19" t="s">
        <v>189</v>
      </c>
      <c r="BE97" s="157">
        <f>IF(N97="základní",J97,0)</f>
        <v>0</v>
      </c>
      <c r="BF97" s="157">
        <f>IF(N97="snížená",J97,0)</f>
        <v>0</v>
      </c>
      <c r="BG97" s="157">
        <f>IF(N97="zákl. přenesená",J97,0)</f>
        <v>0</v>
      </c>
      <c r="BH97" s="157">
        <f>IF(N97="sníž. přenesená",J97,0)</f>
        <v>0</v>
      </c>
      <c r="BI97" s="157">
        <f>IF(N97="nulová",J97,0)</f>
        <v>0</v>
      </c>
      <c r="BJ97" s="19" t="s">
        <v>83</v>
      </c>
      <c r="BK97" s="157">
        <f>ROUND(I97*H97,2)</f>
        <v>0</v>
      </c>
      <c r="BL97" s="19" t="s">
        <v>196</v>
      </c>
      <c r="BM97" s="156" t="s">
        <v>756</v>
      </c>
    </row>
    <row r="98" spans="1:65" s="2" customFormat="1" ht="11.25">
      <c r="A98" s="34"/>
      <c r="B98" s="35"/>
      <c r="C98" s="34"/>
      <c r="D98" s="158" t="s">
        <v>198</v>
      </c>
      <c r="E98" s="34"/>
      <c r="F98" s="159" t="s">
        <v>757</v>
      </c>
      <c r="G98" s="34"/>
      <c r="H98" s="34"/>
      <c r="I98" s="160"/>
      <c r="J98" s="34"/>
      <c r="K98" s="34"/>
      <c r="L98" s="35"/>
      <c r="M98" s="161"/>
      <c r="N98" s="162"/>
      <c r="O98" s="55"/>
      <c r="P98" s="55"/>
      <c r="Q98" s="55"/>
      <c r="R98" s="55"/>
      <c r="S98" s="55"/>
      <c r="T98" s="56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9" t="s">
        <v>198</v>
      </c>
      <c r="AU98" s="19" t="s">
        <v>85</v>
      </c>
    </row>
    <row r="99" spans="1:65" s="13" customFormat="1" ht="11.25">
      <c r="B99" s="163"/>
      <c r="D99" s="164" t="s">
        <v>200</v>
      </c>
      <c r="E99" s="165" t="s">
        <v>3</v>
      </c>
      <c r="F99" s="166" t="s">
        <v>758</v>
      </c>
      <c r="H99" s="165" t="s">
        <v>3</v>
      </c>
      <c r="I99" s="167"/>
      <c r="L99" s="163"/>
      <c r="M99" s="168"/>
      <c r="N99" s="169"/>
      <c r="O99" s="169"/>
      <c r="P99" s="169"/>
      <c r="Q99" s="169"/>
      <c r="R99" s="169"/>
      <c r="S99" s="169"/>
      <c r="T99" s="170"/>
      <c r="AT99" s="165" t="s">
        <v>200</v>
      </c>
      <c r="AU99" s="165" t="s">
        <v>85</v>
      </c>
      <c r="AV99" s="13" t="s">
        <v>83</v>
      </c>
      <c r="AW99" s="13" t="s">
        <v>37</v>
      </c>
      <c r="AX99" s="13" t="s">
        <v>76</v>
      </c>
      <c r="AY99" s="165" t="s">
        <v>189</v>
      </c>
    </row>
    <row r="100" spans="1:65" s="14" customFormat="1" ht="11.25">
      <c r="B100" s="171"/>
      <c r="D100" s="164" t="s">
        <v>200</v>
      </c>
      <c r="E100" s="172" t="s">
        <v>3</v>
      </c>
      <c r="F100" s="173" t="s">
        <v>759</v>
      </c>
      <c r="H100" s="174">
        <v>2</v>
      </c>
      <c r="I100" s="175"/>
      <c r="L100" s="171"/>
      <c r="M100" s="176"/>
      <c r="N100" s="177"/>
      <c r="O100" s="177"/>
      <c r="P100" s="177"/>
      <c r="Q100" s="177"/>
      <c r="R100" s="177"/>
      <c r="S100" s="177"/>
      <c r="T100" s="178"/>
      <c r="AT100" s="172" t="s">
        <v>200</v>
      </c>
      <c r="AU100" s="172" t="s">
        <v>85</v>
      </c>
      <c r="AV100" s="14" t="s">
        <v>85</v>
      </c>
      <c r="AW100" s="14" t="s">
        <v>37</v>
      </c>
      <c r="AX100" s="14" t="s">
        <v>76</v>
      </c>
      <c r="AY100" s="172" t="s">
        <v>189</v>
      </c>
    </row>
    <row r="101" spans="1:65" s="15" customFormat="1" ht="11.25">
      <c r="B101" s="179"/>
      <c r="D101" s="164" t="s">
        <v>200</v>
      </c>
      <c r="E101" s="180" t="s">
        <v>3</v>
      </c>
      <c r="F101" s="181" t="s">
        <v>203</v>
      </c>
      <c r="H101" s="182">
        <v>2</v>
      </c>
      <c r="I101" s="183"/>
      <c r="L101" s="179"/>
      <c r="M101" s="184"/>
      <c r="N101" s="185"/>
      <c r="O101" s="185"/>
      <c r="P101" s="185"/>
      <c r="Q101" s="185"/>
      <c r="R101" s="185"/>
      <c r="S101" s="185"/>
      <c r="T101" s="186"/>
      <c r="AT101" s="180" t="s">
        <v>200</v>
      </c>
      <c r="AU101" s="180" t="s">
        <v>85</v>
      </c>
      <c r="AV101" s="15" t="s">
        <v>196</v>
      </c>
      <c r="AW101" s="15" t="s">
        <v>37</v>
      </c>
      <c r="AX101" s="15" t="s">
        <v>83</v>
      </c>
      <c r="AY101" s="180" t="s">
        <v>189</v>
      </c>
    </row>
    <row r="102" spans="1:65" s="2" customFormat="1" ht="16.5" customHeight="1">
      <c r="A102" s="34"/>
      <c r="B102" s="144"/>
      <c r="C102" s="145" t="s">
        <v>85</v>
      </c>
      <c r="D102" s="145" t="s">
        <v>191</v>
      </c>
      <c r="E102" s="146" t="s">
        <v>760</v>
      </c>
      <c r="F102" s="147" t="s">
        <v>761</v>
      </c>
      <c r="G102" s="148" t="s">
        <v>473</v>
      </c>
      <c r="H102" s="149">
        <v>1</v>
      </c>
      <c r="I102" s="150"/>
      <c r="J102" s="151">
        <f>ROUND(I102*H102,2)</f>
        <v>0</v>
      </c>
      <c r="K102" s="147" t="s">
        <v>195</v>
      </c>
      <c r="L102" s="35"/>
      <c r="M102" s="152" t="s">
        <v>3</v>
      </c>
      <c r="N102" s="153" t="s">
        <v>47</v>
      </c>
      <c r="O102" s="55"/>
      <c r="P102" s="154">
        <f>O102*H102</f>
        <v>0</v>
      </c>
      <c r="Q102" s="154">
        <v>0.11241</v>
      </c>
      <c r="R102" s="154">
        <f>Q102*H102</f>
        <v>0.11241</v>
      </c>
      <c r="S102" s="154">
        <v>0</v>
      </c>
      <c r="T102" s="155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56" t="s">
        <v>196</v>
      </c>
      <c r="AT102" s="156" t="s">
        <v>191</v>
      </c>
      <c r="AU102" s="156" t="s">
        <v>85</v>
      </c>
      <c r="AY102" s="19" t="s">
        <v>189</v>
      </c>
      <c r="BE102" s="157">
        <f>IF(N102="základní",J102,0)</f>
        <v>0</v>
      </c>
      <c r="BF102" s="157">
        <f>IF(N102="snížená",J102,0)</f>
        <v>0</v>
      </c>
      <c r="BG102" s="157">
        <f>IF(N102="zákl. přenesená",J102,0)</f>
        <v>0</v>
      </c>
      <c r="BH102" s="157">
        <f>IF(N102="sníž. přenesená",J102,0)</f>
        <v>0</v>
      </c>
      <c r="BI102" s="157">
        <f>IF(N102="nulová",J102,0)</f>
        <v>0</v>
      </c>
      <c r="BJ102" s="19" t="s">
        <v>83</v>
      </c>
      <c r="BK102" s="157">
        <f>ROUND(I102*H102,2)</f>
        <v>0</v>
      </c>
      <c r="BL102" s="19" t="s">
        <v>196</v>
      </c>
      <c r="BM102" s="156" t="s">
        <v>762</v>
      </c>
    </row>
    <row r="103" spans="1:65" s="2" customFormat="1" ht="11.25">
      <c r="A103" s="34"/>
      <c r="B103" s="35"/>
      <c r="C103" s="34"/>
      <c r="D103" s="158" t="s">
        <v>198</v>
      </c>
      <c r="E103" s="34"/>
      <c r="F103" s="159" t="s">
        <v>763</v>
      </c>
      <c r="G103" s="34"/>
      <c r="H103" s="34"/>
      <c r="I103" s="160"/>
      <c r="J103" s="34"/>
      <c r="K103" s="34"/>
      <c r="L103" s="35"/>
      <c r="M103" s="161"/>
      <c r="N103" s="162"/>
      <c r="O103" s="55"/>
      <c r="P103" s="55"/>
      <c r="Q103" s="55"/>
      <c r="R103" s="55"/>
      <c r="S103" s="55"/>
      <c r="T103" s="56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9" t="s">
        <v>198</v>
      </c>
      <c r="AU103" s="19" t="s">
        <v>85</v>
      </c>
    </row>
    <row r="104" spans="1:65" s="13" customFormat="1" ht="11.25">
      <c r="B104" s="163"/>
      <c r="D104" s="164" t="s">
        <v>200</v>
      </c>
      <c r="E104" s="165" t="s">
        <v>3</v>
      </c>
      <c r="F104" s="166" t="s">
        <v>764</v>
      </c>
      <c r="H104" s="165" t="s">
        <v>3</v>
      </c>
      <c r="I104" s="167"/>
      <c r="L104" s="163"/>
      <c r="M104" s="168"/>
      <c r="N104" s="169"/>
      <c r="O104" s="169"/>
      <c r="P104" s="169"/>
      <c r="Q104" s="169"/>
      <c r="R104" s="169"/>
      <c r="S104" s="169"/>
      <c r="T104" s="170"/>
      <c r="AT104" s="165" t="s">
        <v>200</v>
      </c>
      <c r="AU104" s="165" t="s">
        <v>85</v>
      </c>
      <c r="AV104" s="13" t="s">
        <v>83</v>
      </c>
      <c r="AW104" s="13" t="s">
        <v>37</v>
      </c>
      <c r="AX104" s="13" t="s">
        <v>76</v>
      </c>
      <c r="AY104" s="165" t="s">
        <v>189</v>
      </c>
    </row>
    <row r="105" spans="1:65" s="14" customFormat="1" ht="11.25">
      <c r="B105" s="171"/>
      <c r="D105" s="164" t="s">
        <v>200</v>
      </c>
      <c r="E105" s="172" t="s">
        <v>3</v>
      </c>
      <c r="F105" s="173" t="s">
        <v>765</v>
      </c>
      <c r="H105" s="174">
        <v>1</v>
      </c>
      <c r="I105" s="175"/>
      <c r="L105" s="171"/>
      <c r="M105" s="176"/>
      <c r="N105" s="177"/>
      <c r="O105" s="177"/>
      <c r="P105" s="177"/>
      <c r="Q105" s="177"/>
      <c r="R105" s="177"/>
      <c r="S105" s="177"/>
      <c r="T105" s="178"/>
      <c r="AT105" s="172" t="s">
        <v>200</v>
      </c>
      <c r="AU105" s="172" t="s">
        <v>85</v>
      </c>
      <c r="AV105" s="14" t="s">
        <v>85</v>
      </c>
      <c r="AW105" s="14" t="s">
        <v>37</v>
      </c>
      <c r="AX105" s="14" t="s">
        <v>76</v>
      </c>
      <c r="AY105" s="172" t="s">
        <v>189</v>
      </c>
    </row>
    <row r="106" spans="1:65" s="15" customFormat="1" ht="11.25">
      <c r="B106" s="179"/>
      <c r="D106" s="164" t="s">
        <v>200</v>
      </c>
      <c r="E106" s="180" t="s">
        <v>3</v>
      </c>
      <c r="F106" s="181" t="s">
        <v>203</v>
      </c>
      <c r="H106" s="182">
        <v>1</v>
      </c>
      <c r="I106" s="183"/>
      <c r="L106" s="179"/>
      <c r="M106" s="184"/>
      <c r="N106" s="185"/>
      <c r="O106" s="185"/>
      <c r="P106" s="185"/>
      <c r="Q106" s="185"/>
      <c r="R106" s="185"/>
      <c r="S106" s="185"/>
      <c r="T106" s="186"/>
      <c r="AT106" s="180" t="s">
        <v>200</v>
      </c>
      <c r="AU106" s="180" t="s">
        <v>85</v>
      </c>
      <c r="AV106" s="15" t="s">
        <v>196</v>
      </c>
      <c r="AW106" s="15" t="s">
        <v>37</v>
      </c>
      <c r="AX106" s="15" t="s">
        <v>83</v>
      </c>
      <c r="AY106" s="180" t="s">
        <v>189</v>
      </c>
    </row>
    <row r="107" spans="1:65" s="2" customFormat="1" ht="16.5" customHeight="1">
      <c r="A107" s="34"/>
      <c r="B107" s="144"/>
      <c r="C107" s="187" t="s">
        <v>93</v>
      </c>
      <c r="D107" s="187" t="s">
        <v>235</v>
      </c>
      <c r="E107" s="188" t="s">
        <v>766</v>
      </c>
      <c r="F107" s="189" t="s">
        <v>767</v>
      </c>
      <c r="G107" s="190" t="s">
        <v>473</v>
      </c>
      <c r="H107" s="191">
        <v>1</v>
      </c>
      <c r="I107" s="192"/>
      <c r="J107" s="193">
        <f>ROUND(I107*H107,2)</f>
        <v>0</v>
      </c>
      <c r="K107" s="189" t="s">
        <v>195</v>
      </c>
      <c r="L107" s="194"/>
      <c r="M107" s="195" t="s">
        <v>3</v>
      </c>
      <c r="N107" s="196" t="s">
        <v>47</v>
      </c>
      <c r="O107" s="55"/>
      <c r="P107" s="154">
        <f>O107*H107</f>
        <v>0</v>
      </c>
      <c r="Q107" s="154">
        <v>2.5000000000000001E-3</v>
      </c>
      <c r="R107" s="154">
        <f>Q107*H107</f>
        <v>2.5000000000000001E-3</v>
      </c>
      <c r="S107" s="154">
        <v>0</v>
      </c>
      <c r="T107" s="155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56" t="s">
        <v>239</v>
      </c>
      <c r="AT107" s="156" t="s">
        <v>235</v>
      </c>
      <c r="AU107" s="156" t="s">
        <v>85</v>
      </c>
      <c r="AY107" s="19" t="s">
        <v>189</v>
      </c>
      <c r="BE107" s="157">
        <f>IF(N107="základní",J107,0)</f>
        <v>0</v>
      </c>
      <c r="BF107" s="157">
        <f>IF(N107="snížená",J107,0)</f>
        <v>0</v>
      </c>
      <c r="BG107" s="157">
        <f>IF(N107="zákl. přenesená",J107,0)</f>
        <v>0</v>
      </c>
      <c r="BH107" s="157">
        <f>IF(N107="sníž. přenesená",J107,0)</f>
        <v>0</v>
      </c>
      <c r="BI107" s="157">
        <f>IF(N107="nulová",J107,0)</f>
        <v>0</v>
      </c>
      <c r="BJ107" s="19" t="s">
        <v>83</v>
      </c>
      <c r="BK107" s="157">
        <f>ROUND(I107*H107,2)</f>
        <v>0</v>
      </c>
      <c r="BL107" s="19" t="s">
        <v>196</v>
      </c>
      <c r="BM107" s="156" t="s">
        <v>768</v>
      </c>
    </row>
    <row r="108" spans="1:65" s="13" customFormat="1" ht="11.25">
      <c r="B108" s="163"/>
      <c r="D108" s="164" t="s">
        <v>200</v>
      </c>
      <c r="E108" s="165" t="s">
        <v>3</v>
      </c>
      <c r="F108" s="166" t="s">
        <v>769</v>
      </c>
      <c r="H108" s="165" t="s">
        <v>3</v>
      </c>
      <c r="I108" s="167"/>
      <c r="L108" s="163"/>
      <c r="M108" s="168"/>
      <c r="N108" s="169"/>
      <c r="O108" s="169"/>
      <c r="P108" s="169"/>
      <c r="Q108" s="169"/>
      <c r="R108" s="169"/>
      <c r="S108" s="169"/>
      <c r="T108" s="170"/>
      <c r="AT108" s="165" t="s">
        <v>200</v>
      </c>
      <c r="AU108" s="165" t="s">
        <v>85</v>
      </c>
      <c r="AV108" s="13" t="s">
        <v>83</v>
      </c>
      <c r="AW108" s="13" t="s">
        <v>37</v>
      </c>
      <c r="AX108" s="13" t="s">
        <v>76</v>
      </c>
      <c r="AY108" s="165" t="s">
        <v>189</v>
      </c>
    </row>
    <row r="109" spans="1:65" s="14" customFormat="1" ht="11.25">
      <c r="B109" s="171"/>
      <c r="D109" s="164" t="s">
        <v>200</v>
      </c>
      <c r="E109" s="172" t="s">
        <v>3</v>
      </c>
      <c r="F109" s="173" t="s">
        <v>83</v>
      </c>
      <c r="H109" s="174">
        <v>1</v>
      </c>
      <c r="I109" s="175"/>
      <c r="L109" s="171"/>
      <c r="M109" s="176"/>
      <c r="N109" s="177"/>
      <c r="O109" s="177"/>
      <c r="P109" s="177"/>
      <c r="Q109" s="177"/>
      <c r="R109" s="177"/>
      <c r="S109" s="177"/>
      <c r="T109" s="178"/>
      <c r="AT109" s="172" t="s">
        <v>200</v>
      </c>
      <c r="AU109" s="172" t="s">
        <v>85</v>
      </c>
      <c r="AV109" s="14" t="s">
        <v>85</v>
      </c>
      <c r="AW109" s="14" t="s">
        <v>37</v>
      </c>
      <c r="AX109" s="14" t="s">
        <v>76</v>
      </c>
      <c r="AY109" s="172" t="s">
        <v>189</v>
      </c>
    </row>
    <row r="110" spans="1:65" s="15" customFormat="1" ht="11.25">
      <c r="B110" s="179"/>
      <c r="D110" s="164" t="s">
        <v>200</v>
      </c>
      <c r="E110" s="180" t="s">
        <v>3</v>
      </c>
      <c r="F110" s="181" t="s">
        <v>203</v>
      </c>
      <c r="H110" s="182">
        <v>1</v>
      </c>
      <c r="I110" s="183"/>
      <c r="L110" s="179"/>
      <c r="M110" s="184"/>
      <c r="N110" s="185"/>
      <c r="O110" s="185"/>
      <c r="P110" s="185"/>
      <c r="Q110" s="185"/>
      <c r="R110" s="185"/>
      <c r="S110" s="185"/>
      <c r="T110" s="186"/>
      <c r="AT110" s="180" t="s">
        <v>200</v>
      </c>
      <c r="AU110" s="180" t="s">
        <v>85</v>
      </c>
      <c r="AV110" s="15" t="s">
        <v>196</v>
      </c>
      <c r="AW110" s="15" t="s">
        <v>37</v>
      </c>
      <c r="AX110" s="15" t="s">
        <v>83</v>
      </c>
      <c r="AY110" s="180" t="s">
        <v>189</v>
      </c>
    </row>
    <row r="111" spans="1:65" s="2" customFormat="1" ht="16.5" customHeight="1">
      <c r="A111" s="34"/>
      <c r="B111" s="144"/>
      <c r="C111" s="145" t="s">
        <v>196</v>
      </c>
      <c r="D111" s="145" t="s">
        <v>191</v>
      </c>
      <c r="E111" s="146" t="s">
        <v>770</v>
      </c>
      <c r="F111" s="147" t="s">
        <v>771</v>
      </c>
      <c r="G111" s="148" t="s">
        <v>194</v>
      </c>
      <c r="H111" s="149">
        <v>289</v>
      </c>
      <c r="I111" s="150"/>
      <c r="J111" s="151">
        <f>ROUND(I111*H111,2)</f>
        <v>0</v>
      </c>
      <c r="K111" s="147" t="s">
        <v>195</v>
      </c>
      <c r="L111" s="35"/>
      <c r="M111" s="152" t="s">
        <v>3</v>
      </c>
      <c r="N111" s="153" t="s">
        <v>47</v>
      </c>
      <c r="O111" s="55"/>
      <c r="P111" s="154">
        <f>O111*H111</f>
        <v>0</v>
      </c>
      <c r="Q111" s="154">
        <v>8.0000000000000007E-5</v>
      </c>
      <c r="R111" s="154">
        <f>Q111*H111</f>
        <v>2.3120000000000002E-2</v>
      </c>
      <c r="S111" s="154">
        <v>0</v>
      </c>
      <c r="T111" s="155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56" t="s">
        <v>196</v>
      </c>
      <c r="AT111" s="156" t="s">
        <v>191</v>
      </c>
      <c r="AU111" s="156" t="s">
        <v>85</v>
      </c>
      <c r="AY111" s="19" t="s">
        <v>189</v>
      </c>
      <c r="BE111" s="157">
        <f>IF(N111="základní",J111,0)</f>
        <v>0</v>
      </c>
      <c r="BF111" s="157">
        <f>IF(N111="snížená",J111,0)</f>
        <v>0</v>
      </c>
      <c r="BG111" s="157">
        <f>IF(N111="zákl. přenesená",J111,0)</f>
        <v>0</v>
      </c>
      <c r="BH111" s="157">
        <f>IF(N111="sníž. přenesená",J111,0)</f>
        <v>0</v>
      </c>
      <c r="BI111" s="157">
        <f>IF(N111="nulová",J111,0)</f>
        <v>0</v>
      </c>
      <c r="BJ111" s="19" t="s">
        <v>83</v>
      </c>
      <c r="BK111" s="157">
        <f>ROUND(I111*H111,2)</f>
        <v>0</v>
      </c>
      <c r="BL111" s="19" t="s">
        <v>196</v>
      </c>
      <c r="BM111" s="156" t="s">
        <v>772</v>
      </c>
    </row>
    <row r="112" spans="1:65" s="2" customFormat="1" ht="11.25">
      <c r="A112" s="34"/>
      <c r="B112" s="35"/>
      <c r="C112" s="34"/>
      <c r="D112" s="158" t="s">
        <v>198</v>
      </c>
      <c r="E112" s="34"/>
      <c r="F112" s="159" t="s">
        <v>773</v>
      </c>
      <c r="G112" s="34"/>
      <c r="H112" s="34"/>
      <c r="I112" s="160"/>
      <c r="J112" s="34"/>
      <c r="K112" s="34"/>
      <c r="L112" s="35"/>
      <c r="M112" s="161"/>
      <c r="N112" s="162"/>
      <c r="O112" s="55"/>
      <c r="P112" s="55"/>
      <c r="Q112" s="55"/>
      <c r="R112" s="55"/>
      <c r="S112" s="55"/>
      <c r="T112" s="56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9" t="s">
        <v>198</v>
      </c>
      <c r="AU112" s="19" t="s">
        <v>85</v>
      </c>
    </row>
    <row r="113" spans="1:65" s="13" customFormat="1" ht="11.25">
      <c r="B113" s="163"/>
      <c r="D113" s="164" t="s">
        <v>200</v>
      </c>
      <c r="E113" s="165" t="s">
        <v>3</v>
      </c>
      <c r="F113" s="166" t="s">
        <v>774</v>
      </c>
      <c r="H113" s="165" t="s">
        <v>3</v>
      </c>
      <c r="I113" s="167"/>
      <c r="L113" s="163"/>
      <c r="M113" s="168"/>
      <c r="N113" s="169"/>
      <c r="O113" s="169"/>
      <c r="P113" s="169"/>
      <c r="Q113" s="169"/>
      <c r="R113" s="169"/>
      <c r="S113" s="169"/>
      <c r="T113" s="170"/>
      <c r="AT113" s="165" t="s">
        <v>200</v>
      </c>
      <c r="AU113" s="165" t="s">
        <v>85</v>
      </c>
      <c r="AV113" s="13" t="s">
        <v>83</v>
      </c>
      <c r="AW113" s="13" t="s">
        <v>37</v>
      </c>
      <c r="AX113" s="13" t="s">
        <v>76</v>
      </c>
      <c r="AY113" s="165" t="s">
        <v>189</v>
      </c>
    </row>
    <row r="114" spans="1:65" s="13" customFormat="1" ht="11.25">
      <c r="B114" s="163"/>
      <c r="D114" s="164" t="s">
        <v>200</v>
      </c>
      <c r="E114" s="165" t="s">
        <v>3</v>
      </c>
      <c r="F114" s="166" t="s">
        <v>323</v>
      </c>
      <c r="H114" s="165" t="s">
        <v>3</v>
      </c>
      <c r="I114" s="167"/>
      <c r="L114" s="163"/>
      <c r="M114" s="168"/>
      <c r="N114" s="169"/>
      <c r="O114" s="169"/>
      <c r="P114" s="169"/>
      <c r="Q114" s="169"/>
      <c r="R114" s="169"/>
      <c r="S114" s="169"/>
      <c r="T114" s="170"/>
      <c r="AT114" s="165" t="s">
        <v>200</v>
      </c>
      <c r="AU114" s="165" t="s">
        <v>85</v>
      </c>
      <c r="AV114" s="13" t="s">
        <v>83</v>
      </c>
      <c r="AW114" s="13" t="s">
        <v>37</v>
      </c>
      <c r="AX114" s="13" t="s">
        <v>76</v>
      </c>
      <c r="AY114" s="165" t="s">
        <v>189</v>
      </c>
    </row>
    <row r="115" spans="1:65" s="14" customFormat="1" ht="11.25">
      <c r="B115" s="171"/>
      <c r="D115" s="164" t="s">
        <v>200</v>
      </c>
      <c r="E115" s="172" t="s">
        <v>3</v>
      </c>
      <c r="F115" s="173" t="s">
        <v>775</v>
      </c>
      <c r="H115" s="174">
        <v>289</v>
      </c>
      <c r="I115" s="175"/>
      <c r="L115" s="171"/>
      <c r="M115" s="176"/>
      <c r="N115" s="177"/>
      <c r="O115" s="177"/>
      <c r="P115" s="177"/>
      <c r="Q115" s="177"/>
      <c r="R115" s="177"/>
      <c r="S115" s="177"/>
      <c r="T115" s="178"/>
      <c r="AT115" s="172" t="s">
        <v>200</v>
      </c>
      <c r="AU115" s="172" t="s">
        <v>85</v>
      </c>
      <c r="AV115" s="14" t="s">
        <v>85</v>
      </c>
      <c r="AW115" s="14" t="s">
        <v>37</v>
      </c>
      <c r="AX115" s="14" t="s">
        <v>76</v>
      </c>
      <c r="AY115" s="172" t="s">
        <v>189</v>
      </c>
    </row>
    <row r="116" spans="1:65" s="15" customFormat="1" ht="11.25">
      <c r="B116" s="179"/>
      <c r="D116" s="164" t="s">
        <v>200</v>
      </c>
      <c r="E116" s="180" t="s">
        <v>3</v>
      </c>
      <c r="F116" s="181" t="s">
        <v>203</v>
      </c>
      <c r="H116" s="182">
        <v>289</v>
      </c>
      <c r="I116" s="183"/>
      <c r="L116" s="179"/>
      <c r="M116" s="184"/>
      <c r="N116" s="185"/>
      <c r="O116" s="185"/>
      <c r="P116" s="185"/>
      <c r="Q116" s="185"/>
      <c r="R116" s="185"/>
      <c r="S116" s="185"/>
      <c r="T116" s="186"/>
      <c r="AT116" s="180" t="s">
        <v>200</v>
      </c>
      <c r="AU116" s="180" t="s">
        <v>85</v>
      </c>
      <c r="AV116" s="15" t="s">
        <v>196</v>
      </c>
      <c r="AW116" s="15" t="s">
        <v>37</v>
      </c>
      <c r="AX116" s="15" t="s">
        <v>83</v>
      </c>
      <c r="AY116" s="180" t="s">
        <v>189</v>
      </c>
    </row>
    <row r="117" spans="1:65" s="2" customFormat="1" ht="24.2" customHeight="1">
      <c r="A117" s="34"/>
      <c r="B117" s="144"/>
      <c r="C117" s="145" t="s">
        <v>226</v>
      </c>
      <c r="D117" s="145" t="s">
        <v>191</v>
      </c>
      <c r="E117" s="146" t="s">
        <v>776</v>
      </c>
      <c r="F117" s="147" t="s">
        <v>777</v>
      </c>
      <c r="G117" s="148" t="s">
        <v>194</v>
      </c>
      <c r="H117" s="149">
        <v>289</v>
      </c>
      <c r="I117" s="150"/>
      <c r="J117" s="151">
        <f>ROUND(I117*H117,2)</f>
        <v>0</v>
      </c>
      <c r="K117" s="147" t="s">
        <v>195</v>
      </c>
      <c r="L117" s="35"/>
      <c r="M117" s="152" t="s">
        <v>3</v>
      </c>
      <c r="N117" s="153" t="s">
        <v>47</v>
      </c>
      <c r="O117" s="55"/>
      <c r="P117" s="154">
        <f>O117*H117</f>
        <v>0</v>
      </c>
      <c r="Q117" s="154">
        <v>0</v>
      </c>
      <c r="R117" s="154">
        <f>Q117*H117</f>
        <v>0</v>
      </c>
      <c r="S117" s="154">
        <v>0</v>
      </c>
      <c r="T117" s="155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56" t="s">
        <v>196</v>
      </c>
      <c r="AT117" s="156" t="s">
        <v>191</v>
      </c>
      <c r="AU117" s="156" t="s">
        <v>85</v>
      </c>
      <c r="AY117" s="19" t="s">
        <v>189</v>
      </c>
      <c r="BE117" s="157">
        <f>IF(N117="základní",J117,0)</f>
        <v>0</v>
      </c>
      <c r="BF117" s="157">
        <f>IF(N117="snížená",J117,0)</f>
        <v>0</v>
      </c>
      <c r="BG117" s="157">
        <f>IF(N117="zákl. přenesená",J117,0)</f>
        <v>0</v>
      </c>
      <c r="BH117" s="157">
        <f>IF(N117="sníž. přenesená",J117,0)</f>
        <v>0</v>
      </c>
      <c r="BI117" s="157">
        <f>IF(N117="nulová",J117,0)</f>
        <v>0</v>
      </c>
      <c r="BJ117" s="19" t="s">
        <v>83</v>
      </c>
      <c r="BK117" s="157">
        <f>ROUND(I117*H117,2)</f>
        <v>0</v>
      </c>
      <c r="BL117" s="19" t="s">
        <v>196</v>
      </c>
      <c r="BM117" s="156" t="s">
        <v>778</v>
      </c>
    </row>
    <row r="118" spans="1:65" s="2" customFormat="1" ht="11.25">
      <c r="A118" s="34"/>
      <c r="B118" s="35"/>
      <c r="C118" s="34"/>
      <c r="D118" s="158" t="s">
        <v>198</v>
      </c>
      <c r="E118" s="34"/>
      <c r="F118" s="159" t="s">
        <v>779</v>
      </c>
      <c r="G118" s="34"/>
      <c r="H118" s="34"/>
      <c r="I118" s="160"/>
      <c r="J118" s="34"/>
      <c r="K118" s="34"/>
      <c r="L118" s="35"/>
      <c r="M118" s="161"/>
      <c r="N118" s="162"/>
      <c r="O118" s="55"/>
      <c r="P118" s="55"/>
      <c r="Q118" s="55"/>
      <c r="R118" s="55"/>
      <c r="S118" s="55"/>
      <c r="T118" s="56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9" t="s">
        <v>198</v>
      </c>
      <c r="AU118" s="19" t="s">
        <v>85</v>
      </c>
    </row>
    <row r="119" spans="1:65" s="13" customFormat="1" ht="11.25">
      <c r="B119" s="163"/>
      <c r="D119" s="164" t="s">
        <v>200</v>
      </c>
      <c r="E119" s="165" t="s">
        <v>3</v>
      </c>
      <c r="F119" s="166" t="s">
        <v>774</v>
      </c>
      <c r="H119" s="165" t="s">
        <v>3</v>
      </c>
      <c r="I119" s="167"/>
      <c r="L119" s="163"/>
      <c r="M119" s="168"/>
      <c r="N119" s="169"/>
      <c r="O119" s="169"/>
      <c r="P119" s="169"/>
      <c r="Q119" s="169"/>
      <c r="R119" s="169"/>
      <c r="S119" s="169"/>
      <c r="T119" s="170"/>
      <c r="AT119" s="165" t="s">
        <v>200</v>
      </c>
      <c r="AU119" s="165" t="s">
        <v>85</v>
      </c>
      <c r="AV119" s="13" t="s">
        <v>83</v>
      </c>
      <c r="AW119" s="13" t="s">
        <v>37</v>
      </c>
      <c r="AX119" s="13" t="s">
        <v>76</v>
      </c>
      <c r="AY119" s="165" t="s">
        <v>189</v>
      </c>
    </row>
    <row r="120" spans="1:65" s="13" customFormat="1" ht="11.25">
      <c r="B120" s="163"/>
      <c r="D120" s="164" t="s">
        <v>200</v>
      </c>
      <c r="E120" s="165" t="s">
        <v>3</v>
      </c>
      <c r="F120" s="166" t="s">
        <v>323</v>
      </c>
      <c r="H120" s="165" t="s">
        <v>3</v>
      </c>
      <c r="I120" s="167"/>
      <c r="L120" s="163"/>
      <c r="M120" s="168"/>
      <c r="N120" s="169"/>
      <c r="O120" s="169"/>
      <c r="P120" s="169"/>
      <c r="Q120" s="169"/>
      <c r="R120" s="169"/>
      <c r="S120" s="169"/>
      <c r="T120" s="170"/>
      <c r="AT120" s="165" t="s">
        <v>200</v>
      </c>
      <c r="AU120" s="165" t="s">
        <v>85</v>
      </c>
      <c r="AV120" s="13" t="s">
        <v>83</v>
      </c>
      <c r="AW120" s="13" t="s">
        <v>37</v>
      </c>
      <c r="AX120" s="13" t="s">
        <v>76</v>
      </c>
      <c r="AY120" s="165" t="s">
        <v>189</v>
      </c>
    </row>
    <row r="121" spans="1:65" s="14" customFormat="1" ht="11.25">
      <c r="B121" s="171"/>
      <c r="D121" s="164" t="s">
        <v>200</v>
      </c>
      <c r="E121" s="172" t="s">
        <v>3</v>
      </c>
      <c r="F121" s="173" t="s">
        <v>775</v>
      </c>
      <c r="H121" s="174">
        <v>289</v>
      </c>
      <c r="I121" s="175"/>
      <c r="L121" s="171"/>
      <c r="M121" s="176"/>
      <c r="N121" s="177"/>
      <c r="O121" s="177"/>
      <c r="P121" s="177"/>
      <c r="Q121" s="177"/>
      <c r="R121" s="177"/>
      <c r="S121" s="177"/>
      <c r="T121" s="178"/>
      <c r="AT121" s="172" t="s">
        <v>200</v>
      </c>
      <c r="AU121" s="172" t="s">
        <v>85</v>
      </c>
      <c r="AV121" s="14" t="s">
        <v>85</v>
      </c>
      <c r="AW121" s="14" t="s">
        <v>37</v>
      </c>
      <c r="AX121" s="14" t="s">
        <v>76</v>
      </c>
      <c r="AY121" s="172" t="s">
        <v>189</v>
      </c>
    </row>
    <row r="122" spans="1:65" s="15" customFormat="1" ht="11.25">
      <c r="B122" s="179"/>
      <c r="D122" s="164" t="s">
        <v>200</v>
      </c>
      <c r="E122" s="180" t="s">
        <v>3</v>
      </c>
      <c r="F122" s="181" t="s">
        <v>203</v>
      </c>
      <c r="H122" s="182">
        <v>289</v>
      </c>
      <c r="I122" s="183"/>
      <c r="L122" s="179"/>
      <c r="M122" s="184"/>
      <c r="N122" s="185"/>
      <c r="O122" s="185"/>
      <c r="P122" s="185"/>
      <c r="Q122" s="185"/>
      <c r="R122" s="185"/>
      <c r="S122" s="185"/>
      <c r="T122" s="186"/>
      <c r="AT122" s="180" t="s">
        <v>200</v>
      </c>
      <c r="AU122" s="180" t="s">
        <v>85</v>
      </c>
      <c r="AV122" s="15" t="s">
        <v>196</v>
      </c>
      <c r="AW122" s="15" t="s">
        <v>37</v>
      </c>
      <c r="AX122" s="15" t="s">
        <v>83</v>
      </c>
      <c r="AY122" s="180" t="s">
        <v>189</v>
      </c>
    </row>
    <row r="123" spans="1:65" s="2" customFormat="1" ht="24.2" customHeight="1">
      <c r="A123" s="34"/>
      <c r="B123" s="144"/>
      <c r="C123" s="145" t="s">
        <v>234</v>
      </c>
      <c r="D123" s="145" t="s">
        <v>191</v>
      </c>
      <c r="E123" s="146" t="s">
        <v>780</v>
      </c>
      <c r="F123" s="147" t="s">
        <v>781</v>
      </c>
      <c r="G123" s="148" t="s">
        <v>473</v>
      </c>
      <c r="H123" s="149">
        <v>2</v>
      </c>
      <c r="I123" s="150"/>
      <c r="J123" s="151">
        <f>ROUND(I123*H123,2)</f>
        <v>0</v>
      </c>
      <c r="K123" s="147" t="s">
        <v>195</v>
      </c>
      <c r="L123" s="35"/>
      <c r="M123" s="152" t="s">
        <v>3</v>
      </c>
      <c r="N123" s="153" t="s">
        <v>47</v>
      </c>
      <c r="O123" s="55"/>
      <c r="P123" s="154">
        <f>O123*H123</f>
        <v>0</v>
      </c>
      <c r="Q123" s="154">
        <v>0</v>
      </c>
      <c r="R123" s="154">
        <f>Q123*H123</f>
        <v>0</v>
      </c>
      <c r="S123" s="154">
        <v>4.0000000000000001E-3</v>
      </c>
      <c r="T123" s="155">
        <f>S123*H123</f>
        <v>8.0000000000000002E-3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56" t="s">
        <v>196</v>
      </c>
      <c r="AT123" s="156" t="s">
        <v>191</v>
      </c>
      <c r="AU123" s="156" t="s">
        <v>85</v>
      </c>
      <c r="AY123" s="19" t="s">
        <v>189</v>
      </c>
      <c r="BE123" s="157">
        <f>IF(N123="základní",J123,0)</f>
        <v>0</v>
      </c>
      <c r="BF123" s="157">
        <f>IF(N123="snížená",J123,0)</f>
        <v>0</v>
      </c>
      <c r="BG123" s="157">
        <f>IF(N123="zákl. přenesená",J123,0)</f>
        <v>0</v>
      </c>
      <c r="BH123" s="157">
        <f>IF(N123="sníž. přenesená",J123,0)</f>
        <v>0</v>
      </c>
      <c r="BI123" s="157">
        <f>IF(N123="nulová",J123,0)</f>
        <v>0</v>
      </c>
      <c r="BJ123" s="19" t="s">
        <v>83</v>
      </c>
      <c r="BK123" s="157">
        <f>ROUND(I123*H123,2)</f>
        <v>0</v>
      </c>
      <c r="BL123" s="19" t="s">
        <v>196</v>
      </c>
      <c r="BM123" s="156" t="s">
        <v>782</v>
      </c>
    </row>
    <row r="124" spans="1:65" s="2" customFormat="1" ht="11.25">
      <c r="A124" s="34"/>
      <c r="B124" s="35"/>
      <c r="C124" s="34"/>
      <c r="D124" s="158" t="s">
        <v>198</v>
      </c>
      <c r="E124" s="34"/>
      <c r="F124" s="159" t="s">
        <v>783</v>
      </c>
      <c r="G124" s="34"/>
      <c r="H124" s="34"/>
      <c r="I124" s="160"/>
      <c r="J124" s="34"/>
      <c r="K124" s="34"/>
      <c r="L124" s="35"/>
      <c r="M124" s="161"/>
      <c r="N124" s="162"/>
      <c r="O124" s="55"/>
      <c r="P124" s="55"/>
      <c r="Q124" s="55"/>
      <c r="R124" s="55"/>
      <c r="S124" s="55"/>
      <c r="T124" s="56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9" t="s">
        <v>198</v>
      </c>
      <c r="AU124" s="19" t="s">
        <v>85</v>
      </c>
    </row>
    <row r="125" spans="1:65" s="13" customFormat="1" ht="11.25">
      <c r="B125" s="163"/>
      <c r="D125" s="164" t="s">
        <v>200</v>
      </c>
      <c r="E125" s="165" t="s">
        <v>3</v>
      </c>
      <c r="F125" s="166" t="s">
        <v>784</v>
      </c>
      <c r="H125" s="165" t="s">
        <v>3</v>
      </c>
      <c r="I125" s="167"/>
      <c r="L125" s="163"/>
      <c r="M125" s="168"/>
      <c r="N125" s="169"/>
      <c r="O125" s="169"/>
      <c r="P125" s="169"/>
      <c r="Q125" s="169"/>
      <c r="R125" s="169"/>
      <c r="S125" s="169"/>
      <c r="T125" s="170"/>
      <c r="AT125" s="165" t="s">
        <v>200</v>
      </c>
      <c r="AU125" s="165" t="s">
        <v>85</v>
      </c>
      <c r="AV125" s="13" t="s">
        <v>83</v>
      </c>
      <c r="AW125" s="13" t="s">
        <v>37</v>
      </c>
      <c r="AX125" s="13" t="s">
        <v>76</v>
      </c>
      <c r="AY125" s="165" t="s">
        <v>189</v>
      </c>
    </row>
    <row r="126" spans="1:65" s="14" customFormat="1" ht="11.25">
      <c r="B126" s="171"/>
      <c r="D126" s="164" t="s">
        <v>200</v>
      </c>
      <c r="E126" s="172" t="s">
        <v>3</v>
      </c>
      <c r="F126" s="173" t="s">
        <v>785</v>
      </c>
      <c r="H126" s="174">
        <v>2</v>
      </c>
      <c r="I126" s="175"/>
      <c r="L126" s="171"/>
      <c r="M126" s="176"/>
      <c r="N126" s="177"/>
      <c r="O126" s="177"/>
      <c r="P126" s="177"/>
      <c r="Q126" s="177"/>
      <c r="R126" s="177"/>
      <c r="S126" s="177"/>
      <c r="T126" s="178"/>
      <c r="AT126" s="172" t="s">
        <v>200</v>
      </c>
      <c r="AU126" s="172" t="s">
        <v>85</v>
      </c>
      <c r="AV126" s="14" t="s">
        <v>85</v>
      </c>
      <c r="AW126" s="14" t="s">
        <v>37</v>
      </c>
      <c r="AX126" s="14" t="s">
        <v>76</v>
      </c>
      <c r="AY126" s="172" t="s">
        <v>189</v>
      </c>
    </row>
    <row r="127" spans="1:65" s="15" customFormat="1" ht="11.25">
      <c r="B127" s="179"/>
      <c r="D127" s="164" t="s">
        <v>200</v>
      </c>
      <c r="E127" s="180" t="s">
        <v>3</v>
      </c>
      <c r="F127" s="181" t="s">
        <v>203</v>
      </c>
      <c r="H127" s="182">
        <v>2</v>
      </c>
      <c r="I127" s="183"/>
      <c r="L127" s="179"/>
      <c r="M127" s="184"/>
      <c r="N127" s="185"/>
      <c r="O127" s="185"/>
      <c r="P127" s="185"/>
      <c r="Q127" s="185"/>
      <c r="R127" s="185"/>
      <c r="S127" s="185"/>
      <c r="T127" s="186"/>
      <c r="AT127" s="180" t="s">
        <v>200</v>
      </c>
      <c r="AU127" s="180" t="s">
        <v>85</v>
      </c>
      <c r="AV127" s="15" t="s">
        <v>196</v>
      </c>
      <c r="AW127" s="15" t="s">
        <v>37</v>
      </c>
      <c r="AX127" s="15" t="s">
        <v>83</v>
      </c>
      <c r="AY127" s="180" t="s">
        <v>189</v>
      </c>
    </row>
    <row r="128" spans="1:65" s="12" customFormat="1" ht="22.9" customHeight="1">
      <c r="B128" s="131"/>
      <c r="D128" s="132" t="s">
        <v>75</v>
      </c>
      <c r="E128" s="142" t="s">
        <v>622</v>
      </c>
      <c r="F128" s="142" t="s">
        <v>623</v>
      </c>
      <c r="I128" s="134"/>
      <c r="J128" s="143">
        <f>BK128</f>
        <v>0</v>
      </c>
      <c r="L128" s="131"/>
      <c r="M128" s="136"/>
      <c r="N128" s="137"/>
      <c r="O128" s="137"/>
      <c r="P128" s="138">
        <f>SUM(P129:P130)</f>
        <v>0</v>
      </c>
      <c r="Q128" s="137"/>
      <c r="R128" s="138">
        <f>SUM(R129:R130)</f>
        <v>0</v>
      </c>
      <c r="S128" s="137"/>
      <c r="T128" s="139">
        <f>SUM(T129:T130)</f>
        <v>0</v>
      </c>
      <c r="AR128" s="132" t="s">
        <v>83</v>
      </c>
      <c r="AT128" s="140" t="s">
        <v>75</v>
      </c>
      <c r="AU128" s="140" t="s">
        <v>83</v>
      </c>
      <c r="AY128" s="132" t="s">
        <v>189</v>
      </c>
      <c r="BK128" s="141">
        <f>SUM(BK129:BK130)</f>
        <v>0</v>
      </c>
    </row>
    <row r="129" spans="1:65" s="2" customFormat="1" ht="24.2" customHeight="1">
      <c r="A129" s="34"/>
      <c r="B129" s="144"/>
      <c r="C129" s="145" t="s">
        <v>245</v>
      </c>
      <c r="D129" s="145" t="s">
        <v>191</v>
      </c>
      <c r="E129" s="146" t="s">
        <v>625</v>
      </c>
      <c r="F129" s="147" t="s">
        <v>626</v>
      </c>
      <c r="G129" s="148" t="s">
        <v>238</v>
      </c>
      <c r="H129" s="149">
        <v>0.13900000000000001</v>
      </c>
      <c r="I129" s="150"/>
      <c r="J129" s="151">
        <f>ROUND(I129*H129,2)</f>
        <v>0</v>
      </c>
      <c r="K129" s="147" t="s">
        <v>195</v>
      </c>
      <c r="L129" s="35"/>
      <c r="M129" s="152" t="s">
        <v>3</v>
      </c>
      <c r="N129" s="153" t="s">
        <v>47</v>
      </c>
      <c r="O129" s="55"/>
      <c r="P129" s="154">
        <f>O129*H129</f>
        <v>0</v>
      </c>
      <c r="Q129" s="154">
        <v>0</v>
      </c>
      <c r="R129" s="154">
        <f>Q129*H129</f>
        <v>0</v>
      </c>
      <c r="S129" s="154">
        <v>0</v>
      </c>
      <c r="T129" s="15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56" t="s">
        <v>196</v>
      </c>
      <c r="AT129" s="156" t="s">
        <v>191</v>
      </c>
      <c r="AU129" s="156" t="s">
        <v>85</v>
      </c>
      <c r="AY129" s="19" t="s">
        <v>189</v>
      </c>
      <c r="BE129" s="157">
        <f>IF(N129="základní",J129,0)</f>
        <v>0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9" t="s">
        <v>83</v>
      </c>
      <c r="BK129" s="157">
        <f>ROUND(I129*H129,2)</f>
        <v>0</v>
      </c>
      <c r="BL129" s="19" t="s">
        <v>196</v>
      </c>
      <c r="BM129" s="156" t="s">
        <v>786</v>
      </c>
    </row>
    <row r="130" spans="1:65" s="2" customFormat="1" ht="11.25">
      <c r="A130" s="34"/>
      <c r="B130" s="35"/>
      <c r="C130" s="34"/>
      <c r="D130" s="158" t="s">
        <v>198</v>
      </c>
      <c r="E130" s="34"/>
      <c r="F130" s="159" t="s">
        <v>628</v>
      </c>
      <c r="G130" s="34"/>
      <c r="H130" s="34"/>
      <c r="I130" s="160"/>
      <c r="J130" s="34"/>
      <c r="K130" s="34"/>
      <c r="L130" s="35"/>
      <c r="M130" s="198"/>
      <c r="N130" s="199"/>
      <c r="O130" s="200"/>
      <c r="P130" s="200"/>
      <c r="Q130" s="200"/>
      <c r="R130" s="200"/>
      <c r="S130" s="200"/>
      <c r="T130" s="201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9" t="s">
        <v>198</v>
      </c>
      <c r="AU130" s="19" t="s">
        <v>85</v>
      </c>
    </row>
    <row r="131" spans="1:65" s="2" customFormat="1" ht="6.95" customHeight="1">
      <c r="A131" s="34"/>
      <c r="B131" s="44"/>
      <c r="C131" s="45"/>
      <c r="D131" s="45"/>
      <c r="E131" s="45"/>
      <c r="F131" s="45"/>
      <c r="G131" s="45"/>
      <c r="H131" s="45"/>
      <c r="I131" s="45"/>
      <c r="J131" s="45"/>
      <c r="K131" s="45"/>
      <c r="L131" s="35"/>
      <c r="M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</sheetData>
  <autoFilter ref="C93:K130"/>
  <mergeCells count="15">
    <mergeCell ref="E80:H80"/>
    <mergeCell ref="E84:H84"/>
    <mergeCell ref="E82:H82"/>
    <mergeCell ref="E86:H86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hyperlinks>
    <hyperlink ref="F98" r:id="rId1"/>
    <hyperlink ref="F103" r:id="rId2"/>
    <hyperlink ref="F112" r:id="rId3"/>
    <hyperlink ref="F118" r:id="rId4"/>
    <hyperlink ref="F124" r:id="rId5"/>
    <hyperlink ref="F130" r:id="rId6"/>
  </hyperlinks>
  <pageMargins left="0.39374999999999999" right="0.39374999999999999" top="0.39374999999999999" bottom="0.39374999999999999" header="0" footer="0"/>
  <pageSetup paperSize="9" scale="84" fitToHeight="100" orientation="landscape" blackAndWhite="1" r:id="rId7"/>
  <headerFooter>
    <oddFooter>&amp;CStrana &amp;P z &amp;N</oddFooter>
  </headerFooter>
  <drawing r:id="rId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1" t="s">
        <v>6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9" t="s">
        <v>109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pans="1:46" s="1" customFormat="1" ht="24.95" customHeight="1">
      <c r="B4" s="22"/>
      <c r="D4" s="23" t="s">
        <v>152</v>
      </c>
      <c r="L4" s="22"/>
      <c r="M4" s="95" t="s">
        <v>11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342" t="str">
        <f>'Rekapitulace stavby'!K6</f>
        <v>Průmyslová zóna IV - Šumperk</v>
      </c>
      <c r="F7" s="343"/>
      <c r="G7" s="343"/>
      <c r="H7" s="343"/>
      <c r="L7" s="22"/>
    </row>
    <row r="8" spans="1:46" ht="12.75">
      <c r="B8" s="22"/>
      <c r="D8" s="29" t="s">
        <v>153</v>
      </c>
      <c r="L8" s="22"/>
    </row>
    <row r="9" spans="1:46" s="1" customFormat="1" ht="16.5" customHeight="1">
      <c r="B9" s="22"/>
      <c r="E9" s="342" t="s">
        <v>154</v>
      </c>
      <c r="F9" s="326"/>
      <c r="G9" s="326"/>
      <c r="H9" s="326"/>
      <c r="L9" s="22"/>
    </row>
    <row r="10" spans="1:46" s="1" customFormat="1" ht="12" customHeight="1">
      <c r="B10" s="22"/>
      <c r="D10" s="29" t="s">
        <v>155</v>
      </c>
      <c r="L10" s="22"/>
    </row>
    <row r="11" spans="1:46" s="2" customFormat="1" ht="16.5" customHeight="1">
      <c r="A11" s="34"/>
      <c r="B11" s="35"/>
      <c r="C11" s="34"/>
      <c r="D11" s="34"/>
      <c r="E11" s="344" t="s">
        <v>752</v>
      </c>
      <c r="F11" s="345"/>
      <c r="G11" s="345"/>
      <c r="H11" s="345"/>
      <c r="I11" s="34"/>
      <c r="J11" s="34"/>
      <c r="K11" s="34"/>
      <c r="L11" s="9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9" t="s">
        <v>157</v>
      </c>
      <c r="E12" s="34"/>
      <c r="F12" s="34"/>
      <c r="G12" s="34"/>
      <c r="H12" s="34"/>
      <c r="I12" s="34"/>
      <c r="J12" s="34"/>
      <c r="K12" s="34"/>
      <c r="L12" s="9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5"/>
      <c r="C13" s="34"/>
      <c r="D13" s="34"/>
      <c r="E13" s="299" t="s">
        <v>787</v>
      </c>
      <c r="F13" s="345"/>
      <c r="G13" s="345"/>
      <c r="H13" s="345"/>
      <c r="I13" s="34"/>
      <c r="J13" s="34"/>
      <c r="K13" s="34"/>
      <c r="L13" s="9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9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5"/>
      <c r="C15" s="34"/>
      <c r="D15" s="29" t="s">
        <v>19</v>
      </c>
      <c r="E15" s="34"/>
      <c r="F15" s="27" t="s">
        <v>3</v>
      </c>
      <c r="G15" s="34"/>
      <c r="H15" s="34"/>
      <c r="I15" s="29" t="s">
        <v>20</v>
      </c>
      <c r="J15" s="27" t="s">
        <v>3</v>
      </c>
      <c r="K15" s="34"/>
      <c r="L15" s="9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5"/>
      <c r="C16" s="34"/>
      <c r="D16" s="29" t="s">
        <v>21</v>
      </c>
      <c r="E16" s="34"/>
      <c r="F16" s="27" t="s">
        <v>22</v>
      </c>
      <c r="G16" s="34"/>
      <c r="H16" s="34"/>
      <c r="I16" s="29" t="s">
        <v>23</v>
      </c>
      <c r="J16" s="52" t="str">
        <f>'Rekapitulace stavby'!AN8</f>
        <v>26. 11. 2021</v>
      </c>
      <c r="K16" s="34"/>
      <c r="L16" s="9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9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5"/>
      <c r="C18" s="34"/>
      <c r="D18" s="29" t="s">
        <v>25</v>
      </c>
      <c r="E18" s="34"/>
      <c r="F18" s="34"/>
      <c r="G18" s="34"/>
      <c r="H18" s="34"/>
      <c r="I18" s="29" t="s">
        <v>26</v>
      </c>
      <c r="J18" s="27" t="s">
        <v>27</v>
      </c>
      <c r="K18" s="34"/>
      <c r="L18" s="9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5"/>
      <c r="C19" s="34"/>
      <c r="D19" s="34"/>
      <c r="E19" s="27" t="s">
        <v>28</v>
      </c>
      <c r="F19" s="34"/>
      <c r="G19" s="34"/>
      <c r="H19" s="34"/>
      <c r="I19" s="29" t="s">
        <v>29</v>
      </c>
      <c r="J19" s="27" t="s">
        <v>30</v>
      </c>
      <c r="K19" s="34"/>
      <c r="L19" s="9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9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5"/>
      <c r="C21" s="34"/>
      <c r="D21" s="29" t="s">
        <v>31</v>
      </c>
      <c r="E21" s="34"/>
      <c r="F21" s="34"/>
      <c r="G21" s="34"/>
      <c r="H21" s="34"/>
      <c r="I21" s="29" t="s">
        <v>26</v>
      </c>
      <c r="J21" s="30" t="str">
        <f>'Rekapitulace stavby'!AN13</f>
        <v>Vyplň údaj</v>
      </c>
      <c r="K21" s="34"/>
      <c r="L21" s="9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5"/>
      <c r="C22" s="34"/>
      <c r="D22" s="34"/>
      <c r="E22" s="346" t="str">
        <f>'Rekapitulace stavby'!E14</f>
        <v>Vyplň údaj</v>
      </c>
      <c r="F22" s="325"/>
      <c r="G22" s="325"/>
      <c r="H22" s="325"/>
      <c r="I22" s="29" t="s">
        <v>29</v>
      </c>
      <c r="J22" s="30" t="str">
        <f>'Rekapitulace stavby'!AN14</f>
        <v>Vyplň údaj</v>
      </c>
      <c r="K22" s="34"/>
      <c r="L22" s="9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9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5"/>
      <c r="C24" s="34"/>
      <c r="D24" s="29" t="s">
        <v>33</v>
      </c>
      <c r="E24" s="34"/>
      <c r="F24" s="34"/>
      <c r="G24" s="34"/>
      <c r="H24" s="34"/>
      <c r="I24" s="29" t="s">
        <v>26</v>
      </c>
      <c r="J24" s="27" t="s">
        <v>34</v>
      </c>
      <c r="K24" s="34"/>
      <c r="L24" s="9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5"/>
      <c r="C25" s="34"/>
      <c r="D25" s="34"/>
      <c r="E25" s="27" t="s">
        <v>35</v>
      </c>
      <c r="F25" s="34"/>
      <c r="G25" s="34"/>
      <c r="H25" s="34"/>
      <c r="I25" s="29" t="s">
        <v>29</v>
      </c>
      <c r="J25" s="27" t="s">
        <v>36</v>
      </c>
      <c r="K25" s="34"/>
      <c r="L25" s="9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9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5"/>
      <c r="C27" s="34"/>
      <c r="D27" s="29" t="s">
        <v>38</v>
      </c>
      <c r="E27" s="34"/>
      <c r="F27" s="34"/>
      <c r="G27" s="34"/>
      <c r="H27" s="34"/>
      <c r="I27" s="29" t="s">
        <v>26</v>
      </c>
      <c r="J27" s="27" t="s">
        <v>3</v>
      </c>
      <c r="K27" s="34"/>
      <c r="L27" s="9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5"/>
      <c r="C28" s="34"/>
      <c r="D28" s="34"/>
      <c r="E28" s="27" t="s">
        <v>39</v>
      </c>
      <c r="F28" s="34"/>
      <c r="G28" s="34"/>
      <c r="H28" s="34"/>
      <c r="I28" s="29" t="s">
        <v>29</v>
      </c>
      <c r="J28" s="27" t="s">
        <v>3</v>
      </c>
      <c r="K28" s="34"/>
      <c r="L28" s="9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9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5"/>
      <c r="C30" s="34"/>
      <c r="D30" s="29" t="s">
        <v>40</v>
      </c>
      <c r="E30" s="34"/>
      <c r="F30" s="34"/>
      <c r="G30" s="34"/>
      <c r="H30" s="34"/>
      <c r="I30" s="34"/>
      <c r="J30" s="34"/>
      <c r="K30" s="34"/>
      <c r="L30" s="9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98"/>
      <c r="B31" s="99"/>
      <c r="C31" s="98"/>
      <c r="D31" s="98"/>
      <c r="E31" s="330" t="s">
        <v>3</v>
      </c>
      <c r="F31" s="330"/>
      <c r="G31" s="330"/>
      <c r="H31" s="330"/>
      <c r="I31" s="98"/>
      <c r="J31" s="98"/>
      <c r="K31" s="98"/>
      <c r="L31" s="100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" customFormat="1" ht="6.95" customHeight="1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9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5"/>
      <c r="C34" s="34"/>
      <c r="D34" s="101" t="s">
        <v>42</v>
      </c>
      <c r="E34" s="34"/>
      <c r="F34" s="34"/>
      <c r="G34" s="34"/>
      <c r="H34" s="34"/>
      <c r="I34" s="34"/>
      <c r="J34" s="68">
        <f>ROUND(J93, 2)</f>
        <v>0</v>
      </c>
      <c r="K34" s="34"/>
      <c r="L34" s="9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5"/>
      <c r="C35" s="34"/>
      <c r="D35" s="63"/>
      <c r="E35" s="63"/>
      <c r="F35" s="63"/>
      <c r="G35" s="63"/>
      <c r="H35" s="63"/>
      <c r="I35" s="63"/>
      <c r="J35" s="63"/>
      <c r="K35" s="63"/>
      <c r="L35" s="9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34"/>
      <c r="F36" s="38" t="s">
        <v>44</v>
      </c>
      <c r="G36" s="34"/>
      <c r="H36" s="34"/>
      <c r="I36" s="38" t="s">
        <v>43</v>
      </c>
      <c r="J36" s="38" t="s">
        <v>45</v>
      </c>
      <c r="K36" s="34"/>
      <c r="L36" s="9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5"/>
      <c r="C37" s="34"/>
      <c r="D37" s="96" t="s">
        <v>46</v>
      </c>
      <c r="E37" s="29" t="s">
        <v>47</v>
      </c>
      <c r="F37" s="102">
        <f>ROUND((SUM(BE93:BE97)),  2)</f>
        <v>0</v>
      </c>
      <c r="G37" s="34"/>
      <c r="H37" s="34"/>
      <c r="I37" s="103">
        <v>0.21</v>
      </c>
      <c r="J37" s="102">
        <f>ROUND(((SUM(BE93:BE97))*I37),  2)</f>
        <v>0</v>
      </c>
      <c r="K37" s="34"/>
      <c r="L37" s="9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5"/>
      <c r="C38" s="34"/>
      <c r="D38" s="34"/>
      <c r="E38" s="29" t="s">
        <v>48</v>
      </c>
      <c r="F38" s="102">
        <f>ROUND((SUM(BF93:BF97)),  2)</f>
        <v>0</v>
      </c>
      <c r="G38" s="34"/>
      <c r="H38" s="34"/>
      <c r="I38" s="103">
        <v>0.15</v>
      </c>
      <c r="J38" s="102">
        <f>ROUND(((SUM(BF93:BF97))*I38),  2)</f>
        <v>0</v>
      </c>
      <c r="K38" s="34"/>
      <c r="L38" s="9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9" t="s">
        <v>49</v>
      </c>
      <c r="F39" s="102">
        <f>ROUND((SUM(BG93:BG97)),  2)</f>
        <v>0</v>
      </c>
      <c r="G39" s="34"/>
      <c r="H39" s="34"/>
      <c r="I39" s="103">
        <v>0.21</v>
      </c>
      <c r="J39" s="102">
        <f>0</f>
        <v>0</v>
      </c>
      <c r="K39" s="34"/>
      <c r="L39" s="9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5"/>
      <c r="C40" s="34"/>
      <c r="D40" s="34"/>
      <c r="E40" s="29" t="s">
        <v>50</v>
      </c>
      <c r="F40" s="102">
        <f>ROUND((SUM(BH93:BH97)),  2)</f>
        <v>0</v>
      </c>
      <c r="G40" s="34"/>
      <c r="H40" s="34"/>
      <c r="I40" s="103">
        <v>0.15</v>
      </c>
      <c r="J40" s="102">
        <f>0</f>
        <v>0</v>
      </c>
      <c r="K40" s="34"/>
      <c r="L40" s="9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5"/>
      <c r="C41" s="34"/>
      <c r="D41" s="34"/>
      <c r="E41" s="29" t="s">
        <v>51</v>
      </c>
      <c r="F41" s="102">
        <f>ROUND((SUM(BI93:BI97)),  2)</f>
        <v>0</v>
      </c>
      <c r="G41" s="34"/>
      <c r="H41" s="34"/>
      <c r="I41" s="103">
        <v>0</v>
      </c>
      <c r="J41" s="102">
        <f>0</f>
        <v>0</v>
      </c>
      <c r="K41" s="34"/>
      <c r="L41" s="9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9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5"/>
      <c r="C43" s="104"/>
      <c r="D43" s="105" t="s">
        <v>52</v>
      </c>
      <c r="E43" s="57"/>
      <c r="F43" s="57"/>
      <c r="G43" s="106" t="s">
        <v>53</v>
      </c>
      <c r="H43" s="107" t="s">
        <v>54</v>
      </c>
      <c r="I43" s="57"/>
      <c r="J43" s="108">
        <f>SUM(J34:J41)</f>
        <v>0</v>
      </c>
      <c r="K43" s="109"/>
      <c r="L43" s="97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97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8" spans="1:31" s="2" customFormat="1" ht="6.95" customHeight="1">
      <c r="A48" s="34"/>
      <c r="B48" s="46"/>
      <c r="C48" s="47"/>
      <c r="D48" s="47"/>
      <c r="E48" s="47"/>
      <c r="F48" s="47"/>
      <c r="G48" s="47"/>
      <c r="H48" s="47"/>
      <c r="I48" s="47"/>
      <c r="J48" s="47"/>
      <c r="K48" s="47"/>
      <c r="L48" s="9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31" s="2" customFormat="1" ht="24.95" customHeight="1">
      <c r="A49" s="34"/>
      <c r="B49" s="35"/>
      <c r="C49" s="23" t="s">
        <v>159</v>
      </c>
      <c r="D49" s="34"/>
      <c r="E49" s="34"/>
      <c r="F49" s="34"/>
      <c r="G49" s="34"/>
      <c r="H49" s="34"/>
      <c r="I49" s="34"/>
      <c r="J49" s="34"/>
      <c r="K49" s="34"/>
      <c r="L49" s="9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31" s="2" customFormat="1" ht="6.95" customHeight="1">
      <c r="A50" s="34"/>
      <c r="B50" s="35"/>
      <c r="C50" s="34"/>
      <c r="D50" s="34"/>
      <c r="E50" s="34"/>
      <c r="F50" s="34"/>
      <c r="G50" s="34"/>
      <c r="H50" s="34"/>
      <c r="I50" s="34"/>
      <c r="J50" s="34"/>
      <c r="K50" s="34"/>
      <c r="L50" s="9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31" s="2" customFormat="1" ht="12" customHeight="1">
      <c r="A51" s="34"/>
      <c r="B51" s="35"/>
      <c r="C51" s="29" t="s">
        <v>17</v>
      </c>
      <c r="D51" s="34"/>
      <c r="E51" s="34"/>
      <c r="F51" s="34"/>
      <c r="G51" s="34"/>
      <c r="H51" s="34"/>
      <c r="I51" s="34"/>
      <c r="J51" s="34"/>
      <c r="K51" s="34"/>
      <c r="L51" s="97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31" s="2" customFormat="1" ht="16.5" customHeight="1">
      <c r="A52" s="34"/>
      <c r="B52" s="35"/>
      <c r="C52" s="34"/>
      <c r="D52" s="34"/>
      <c r="E52" s="342" t="str">
        <f>E7</f>
        <v>Průmyslová zóna IV - Šumperk</v>
      </c>
      <c r="F52" s="343"/>
      <c r="G52" s="343"/>
      <c r="H52" s="343"/>
      <c r="I52" s="34"/>
      <c r="J52" s="34"/>
      <c r="K52" s="34"/>
      <c r="L52" s="9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31" s="1" customFormat="1" ht="12" customHeight="1">
      <c r="B53" s="22"/>
      <c r="C53" s="29" t="s">
        <v>153</v>
      </c>
      <c r="L53" s="22"/>
    </row>
    <row r="54" spans="1:31" s="1" customFormat="1" ht="16.5" customHeight="1">
      <c r="B54" s="22"/>
      <c r="E54" s="342" t="s">
        <v>154</v>
      </c>
      <c r="F54" s="326"/>
      <c r="G54" s="326"/>
      <c r="H54" s="326"/>
      <c r="L54" s="22"/>
    </row>
    <row r="55" spans="1:31" s="1" customFormat="1" ht="12" customHeight="1">
      <c r="B55" s="22"/>
      <c r="C55" s="29" t="s">
        <v>155</v>
      </c>
      <c r="L55" s="22"/>
    </row>
    <row r="56" spans="1:31" s="2" customFormat="1" ht="16.5" customHeight="1">
      <c r="A56" s="34"/>
      <c r="B56" s="35"/>
      <c r="C56" s="34"/>
      <c r="D56" s="34"/>
      <c r="E56" s="344" t="s">
        <v>752</v>
      </c>
      <c r="F56" s="345"/>
      <c r="G56" s="345"/>
      <c r="H56" s="345"/>
      <c r="I56" s="34"/>
      <c r="J56" s="34"/>
      <c r="K56" s="34"/>
      <c r="L56" s="9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31" s="2" customFormat="1" ht="12" customHeight="1">
      <c r="A57" s="34"/>
      <c r="B57" s="35"/>
      <c r="C57" s="29" t="s">
        <v>157</v>
      </c>
      <c r="D57" s="34"/>
      <c r="E57" s="34"/>
      <c r="F57" s="34"/>
      <c r="G57" s="34"/>
      <c r="H57" s="34"/>
      <c r="I57" s="34"/>
      <c r="J57" s="34"/>
      <c r="K57" s="34"/>
      <c r="L57" s="9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31" s="2" customFormat="1" ht="16.5" customHeight="1">
      <c r="A58" s="34"/>
      <c r="B58" s="35"/>
      <c r="C58" s="34"/>
      <c r="D58" s="34"/>
      <c r="E58" s="299" t="str">
        <f>E13</f>
        <v>SO 192 - Dočasné dopravní značení (DIO)</v>
      </c>
      <c r="F58" s="345"/>
      <c r="G58" s="345"/>
      <c r="H58" s="345"/>
      <c r="I58" s="34"/>
      <c r="J58" s="34"/>
      <c r="K58" s="34"/>
      <c r="L58" s="9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31" s="2" customFormat="1" ht="6.95" customHeight="1">
      <c r="A59" s="34"/>
      <c r="B59" s="35"/>
      <c r="C59" s="34"/>
      <c r="D59" s="34"/>
      <c r="E59" s="34"/>
      <c r="F59" s="34"/>
      <c r="G59" s="34"/>
      <c r="H59" s="34"/>
      <c r="I59" s="34"/>
      <c r="J59" s="34"/>
      <c r="K59" s="34"/>
      <c r="L59" s="9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31" s="2" customFormat="1" ht="12" customHeight="1">
      <c r="A60" s="34"/>
      <c r="B60" s="35"/>
      <c r="C60" s="29" t="s">
        <v>21</v>
      </c>
      <c r="D60" s="34"/>
      <c r="E60" s="34"/>
      <c r="F60" s="27" t="str">
        <f>F16</f>
        <v>k.ú.Šumperk</v>
      </c>
      <c r="G60" s="34"/>
      <c r="H60" s="34"/>
      <c r="I60" s="29" t="s">
        <v>23</v>
      </c>
      <c r="J60" s="52" t="str">
        <f>IF(J16="","",J16)</f>
        <v>26. 11. 2021</v>
      </c>
      <c r="K60" s="34"/>
      <c r="L60" s="9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 s="2" customFormat="1" ht="6.95" customHeight="1">
      <c r="A61" s="34"/>
      <c r="B61" s="35"/>
      <c r="C61" s="34"/>
      <c r="D61" s="34"/>
      <c r="E61" s="34"/>
      <c r="F61" s="34"/>
      <c r="G61" s="34"/>
      <c r="H61" s="34"/>
      <c r="I61" s="34"/>
      <c r="J61" s="34"/>
      <c r="K61" s="34"/>
      <c r="L61" s="9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s="2" customFormat="1" ht="15.2" customHeight="1">
      <c r="A62" s="34"/>
      <c r="B62" s="35"/>
      <c r="C62" s="29" t="s">
        <v>25</v>
      </c>
      <c r="D62" s="34"/>
      <c r="E62" s="34"/>
      <c r="F62" s="27" t="str">
        <f>E19</f>
        <v>Město Šumperk</v>
      </c>
      <c r="G62" s="34"/>
      <c r="H62" s="34"/>
      <c r="I62" s="29" t="s">
        <v>33</v>
      </c>
      <c r="J62" s="32" t="str">
        <f>E25</f>
        <v>Cekr CZ s.r.o.</v>
      </c>
      <c r="K62" s="34"/>
      <c r="L62" s="9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31" s="2" customFormat="1" ht="25.7" customHeight="1">
      <c r="A63" s="34"/>
      <c r="B63" s="35"/>
      <c r="C63" s="29" t="s">
        <v>31</v>
      </c>
      <c r="D63" s="34"/>
      <c r="E63" s="34"/>
      <c r="F63" s="27" t="str">
        <f>IF(E22="","",E22)</f>
        <v>Vyplň údaj</v>
      </c>
      <c r="G63" s="34"/>
      <c r="H63" s="34"/>
      <c r="I63" s="29" t="s">
        <v>38</v>
      </c>
      <c r="J63" s="32" t="str">
        <f>E28</f>
        <v>Jan Zamykal, CS ÚRS 2021/II</v>
      </c>
      <c r="K63" s="34"/>
      <c r="L63" s="9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31" s="2" customFormat="1" ht="10.35" customHeight="1">
      <c r="A64" s="34"/>
      <c r="B64" s="35"/>
      <c r="C64" s="34"/>
      <c r="D64" s="34"/>
      <c r="E64" s="34"/>
      <c r="F64" s="34"/>
      <c r="G64" s="34"/>
      <c r="H64" s="34"/>
      <c r="I64" s="34"/>
      <c r="J64" s="34"/>
      <c r="K64" s="34"/>
      <c r="L64" s="97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47" s="2" customFormat="1" ht="29.25" customHeight="1">
      <c r="A65" s="34"/>
      <c r="B65" s="35"/>
      <c r="C65" s="110" t="s">
        <v>160</v>
      </c>
      <c r="D65" s="104"/>
      <c r="E65" s="104"/>
      <c r="F65" s="104"/>
      <c r="G65" s="104"/>
      <c r="H65" s="104"/>
      <c r="I65" s="104"/>
      <c r="J65" s="111" t="s">
        <v>161</v>
      </c>
      <c r="K65" s="104"/>
      <c r="L65" s="97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47" s="2" customFormat="1" ht="10.35" customHeight="1">
      <c r="A66" s="34"/>
      <c r="B66" s="35"/>
      <c r="C66" s="34"/>
      <c r="D66" s="34"/>
      <c r="E66" s="34"/>
      <c r="F66" s="34"/>
      <c r="G66" s="34"/>
      <c r="H66" s="34"/>
      <c r="I66" s="34"/>
      <c r="J66" s="34"/>
      <c r="K66" s="34"/>
      <c r="L66" s="97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47" s="2" customFormat="1" ht="22.9" customHeight="1">
      <c r="A67" s="34"/>
      <c r="B67" s="35"/>
      <c r="C67" s="112" t="s">
        <v>74</v>
      </c>
      <c r="D67" s="34"/>
      <c r="E67" s="34"/>
      <c r="F67" s="34"/>
      <c r="G67" s="34"/>
      <c r="H67" s="34"/>
      <c r="I67" s="34"/>
      <c r="J67" s="68">
        <f>J93</f>
        <v>0</v>
      </c>
      <c r="K67" s="34"/>
      <c r="L67" s="97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U67" s="19" t="s">
        <v>162</v>
      </c>
    </row>
    <row r="68" spans="1:47" s="9" customFormat="1" ht="24.95" customHeight="1">
      <c r="B68" s="113"/>
      <c r="D68" s="114" t="s">
        <v>163</v>
      </c>
      <c r="E68" s="115"/>
      <c r="F68" s="115"/>
      <c r="G68" s="115"/>
      <c r="H68" s="115"/>
      <c r="I68" s="115"/>
      <c r="J68" s="116">
        <f>J94</f>
        <v>0</v>
      </c>
      <c r="L68" s="113"/>
    </row>
    <row r="69" spans="1:47" s="10" customFormat="1" ht="19.899999999999999" customHeight="1">
      <c r="B69" s="117"/>
      <c r="D69" s="118" t="s">
        <v>171</v>
      </c>
      <c r="E69" s="119"/>
      <c r="F69" s="119"/>
      <c r="G69" s="119"/>
      <c r="H69" s="119"/>
      <c r="I69" s="119"/>
      <c r="J69" s="120">
        <f>J95</f>
        <v>0</v>
      </c>
      <c r="L69" s="117"/>
    </row>
    <row r="70" spans="1:47" s="2" customFormat="1" ht="21.75" customHeight="1">
      <c r="A70" s="34"/>
      <c r="B70" s="35"/>
      <c r="C70" s="34"/>
      <c r="D70" s="34"/>
      <c r="E70" s="34"/>
      <c r="F70" s="34"/>
      <c r="G70" s="34"/>
      <c r="H70" s="34"/>
      <c r="I70" s="34"/>
      <c r="J70" s="34"/>
      <c r="K70" s="34"/>
      <c r="L70" s="97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47" s="2" customFormat="1" ht="6.95" customHeight="1">
      <c r="A71" s="34"/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97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5" spans="1:47" s="2" customFormat="1" ht="6.95" customHeight="1">
      <c r="A75" s="34"/>
      <c r="B75" s="46"/>
      <c r="C75" s="47"/>
      <c r="D75" s="47"/>
      <c r="E75" s="47"/>
      <c r="F75" s="47"/>
      <c r="G75" s="47"/>
      <c r="H75" s="47"/>
      <c r="I75" s="47"/>
      <c r="J75" s="47"/>
      <c r="K75" s="47"/>
      <c r="L75" s="9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47" s="2" customFormat="1" ht="24.95" customHeight="1">
      <c r="A76" s="34"/>
      <c r="B76" s="35"/>
      <c r="C76" s="23" t="s">
        <v>174</v>
      </c>
      <c r="D76" s="34"/>
      <c r="E76" s="34"/>
      <c r="F76" s="34"/>
      <c r="G76" s="34"/>
      <c r="H76" s="34"/>
      <c r="I76" s="34"/>
      <c r="J76" s="34"/>
      <c r="K76" s="34"/>
      <c r="L76" s="9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47" s="2" customFormat="1" ht="6.95" customHeight="1">
      <c r="A77" s="34"/>
      <c r="B77" s="35"/>
      <c r="C77" s="34"/>
      <c r="D77" s="34"/>
      <c r="E77" s="34"/>
      <c r="F77" s="34"/>
      <c r="G77" s="34"/>
      <c r="H77" s="34"/>
      <c r="I77" s="34"/>
      <c r="J77" s="34"/>
      <c r="K77" s="34"/>
      <c r="L77" s="9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47" s="2" customFormat="1" ht="12" customHeight="1">
      <c r="A78" s="34"/>
      <c r="B78" s="35"/>
      <c r="C78" s="29" t="s">
        <v>17</v>
      </c>
      <c r="D78" s="34"/>
      <c r="E78" s="34"/>
      <c r="F78" s="34"/>
      <c r="G78" s="34"/>
      <c r="H78" s="34"/>
      <c r="I78" s="34"/>
      <c r="J78" s="34"/>
      <c r="K78" s="34"/>
      <c r="L78" s="9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47" s="2" customFormat="1" ht="16.5" customHeight="1">
      <c r="A79" s="34"/>
      <c r="B79" s="35"/>
      <c r="C79" s="34"/>
      <c r="D79" s="34"/>
      <c r="E79" s="342" t="str">
        <f>E7</f>
        <v>Průmyslová zóna IV - Šumperk</v>
      </c>
      <c r="F79" s="343"/>
      <c r="G79" s="343"/>
      <c r="H79" s="343"/>
      <c r="I79" s="34"/>
      <c r="J79" s="34"/>
      <c r="K79" s="34"/>
      <c r="L79" s="9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47" s="1" customFormat="1" ht="12" customHeight="1">
      <c r="B80" s="22"/>
      <c r="C80" s="29" t="s">
        <v>153</v>
      </c>
      <c r="L80" s="22"/>
    </row>
    <row r="81" spans="1:65" s="1" customFormat="1" ht="16.5" customHeight="1">
      <c r="B81" s="22"/>
      <c r="E81" s="342" t="s">
        <v>154</v>
      </c>
      <c r="F81" s="326"/>
      <c r="G81" s="326"/>
      <c r="H81" s="326"/>
      <c r="L81" s="22"/>
    </row>
    <row r="82" spans="1:65" s="1" customFormat="1" ht="12" customHeight="1">
      <c r="B82" s="22"/>
      <c r="C82" s="29" t="s">
        <v>155</v>
      </c>
      <c r="L82" s="22"/>
    </row>
    <row r="83" spans="1:65" s="2" customFormat="1" ht="16.5" customHeight="1">
      <c r="A83" s="34"/>
      <c r="B83" s="35"/>
      <c r="C83" s="34"/>
      <c r="D83" s="34"/>
      <c r="E83" s="344" t="s">
        <v>752</v>
      </c>
      <c r="F83" s="345"/>
      <c r="G83" s="345"/>
      <c r="H83" s="345"/>
      <c r="I83" s="34"/>
      <c r="J83" s="34"/>
      <c r="K83" s="34"/>
      <c r="L83" s="9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157</v>
      </c>
      <c r="D84" s="34"/>
      <c r="E84" s="34"/>
      <c r="F84" s="34"/>
      <c r="G84" s="34"/>
      <c r="H84" s="34"/>
      <c r="I84" s="34"/>
      <c r="J84" s="34"/>
      <c r="K84" s="34"/>
      <c r="L84" s="9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6.5" customHeight="1">
      <c r="A85" s="34"/>
      <c r="B85" s="35"/>
      <c r="C85" s="34"/>
      <c r="D85" s="34"/>
      <c r="E85" s="299" t="str">
        <f>E13</f>
        <v>SO 192 - Dočasné dopravní značení (DIO)</v>
      </c>
      <c r="F85" s="345"/>
      <c r="G85" s="345"/>
      <c r="H85" s="345"/>
      <c r="I85" s="34"/>
      <c r="J85" s="34"/>
      <c r="K85" s="34"/>
      <c r="L85" s="9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6.95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9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2" customHeight="1">
      <c r="A87" s="34"/>
      <c r="B87" s="35"/>
      <c r="C87" s="29" t="s">
        <v>21</v>
      </c>
      <c r="D87" s="34"/>
      <c r="E87" s="34"/>
      <c r="F87" s="27" t="str">
        <f>F16</f>
        <v>k.ú.Šumperk</v>
      </c>
      <c r="G87" s="34"/>
      <c r="H87" s="34"/>
      <c r="I87" s="29" t="s">
        <v>23</v>
      </c>
      <c r="J87" s="52" t="str">
        <f>IF(J16="","",J16)</f>
        <v>26. 11. 2021</v>
      </c>
      <c r="K87" s="34"/>
      <c r="L87" s="97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6.95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97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5.2" customHeight="1">
      <c r="A89" s="34"/>
      <c r="B89" s="35"/>
      <c r="C89" s="29" t="s">
        <v>25</v>
      </c>
      <c r="D89" s="34"/>
      <c r="E89" s="34"/>
      <c r="F89" s="27" t="str">
        <f>E19</f>
        <v>Město Šumperk</v>
      </c>
      <c r="G89" s="34"/>
      <c r="H89" s="34"/>
      <c r="I89" s="29" t="s">
        <v>33</v>
      </c>
      <c r="J89" s="32" t="str">
        <f>E25</f>
        <v>Cekr CZ s.r.o.</v>
      </c>
      <c r="K89" s="34"/>
      <c r="L89" s="97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2" customFormat="1" ht="25.7" customHeight="1">
      <c r="A90" s="34"/>
      <c r="B90" s="35"/>
      <c r="C90" s="29" t="s">
        <v>31</v>
      </c>
      <c r="D90" s="34"/>
      <c r="E90" s="34"/>
      <c r="F90" s="27" t="str">
        <f>IF(E22="","",E22)</f>
        <v>Vyplň údaj</v>
      </c>
      <c r="G90" s="34"/>
      <c r="H90" s="34"/>
      <c r="I90" s="29" t="s">
        <v>38</v>
      </c>
      <c r="J90" s="32" t="str">
        <f>E28</f>
        <v>Jan Zamykal, CS ÚRS 2021/II</v>
      </c>
      <c r="K90" s="34"/>
      <c r="L90" s="97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5" s="2" customFormat="1" ht="10.35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97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5" s="11" customFormat="1" ht="29.25" customHeight="1">
      <c r="A92" s="121"/>
      <c r="B92" s="122"/>
      <c r="C92" s="123" t="s">
        <v>175</v>
      </c>
      <c r="D92" s="124" t="s">
        <v>61</v>
      </c>
      <c r="E92" s="124" t="s">
        <v>57</v>
      </c>
      <c r="F92" s="124" t="s">
        <v>58</v>
      </c>
      <c r="G92" s="124" t="s">
        <v>176</v>
      </c>
      <c r="H92" s="124" t="s">
        <v>177</v>
      </c>
      <c r="I92" s="124" t="s">
        <v>178</v>
      </c>
      <c r="J92" s="124" t="s">
        <v>161</v>
      </c>
      <c r="K92" s="125" t="s">
        <v>179</v>
      </c>
      <c r="L92" s="126"/>
      <c r="M92" s="59" t="s">
        <v>3</v>
      </c>
      <c r="N92" s="60" t="s">
        <v>46</v>
      </c>
      <c r="O92" s="60" t="s">
        <v>180</v>
      </c>
      <c r="P92" s="60" t="s">
        <v>181</v>
      </c>
      <c r="Q92" s="60" t="s">
        <v>182</v>
      </c>
      <c r="R92" s="60" t="s">
        <v>183</v>
      </c>
      <c r="S92" s="60" t="s">
        <v>184</v>
      </c>
      <c r="T92" s="61" t="s">
        <v>185</v>
      </c>
      <c r="U92" s="121"/>
      <c r="V92" s="121"/>
      <c r="W92" s="121"/>
      <c r="X92" s="121"/>
      <c r="Y92" s="121"/>
      <c r="Z92" s="121"/>
      <c r="AA92" s="121"/>
      <c r="AB92" s="121"/>
      <c r="AC92" s="121"/>
      <c r="AD92" s="121"/>
      <c r="AE92" s="121"/>
    </row>
    <row r="93" spans="1:65" s="2" customFormat="1" ht="22.9" customHeight="1">
      <c r="A93" s="34"/>
      <c r="B93" s="35"/>
      <c r="C93" s="66" t="s">
        <v>186</v>
      </c>
      <c r="D93" s="34"/>
      <c r="E93" s="34"/>
      <c r="F93" s="34"/>
      <c r="G93" s="34"/>
      <c r="H93" s="34"/>
      <c r="I93" s="34"/>
      <c r="J93" s="127">
        <f>BK93</f>
        <v>0</v>
      </c>
      <c r="K93" s="34"/>
      <c r="L93" s="35"/>
      <c r="M93" s="62"/>
      <c r="N93" s="53"/>
      <c r="O93" s="63"/>
      <c r="P93" s="128">
        <f>P94</f>
        <v>0</v>
      </c>
      <c r="Q93" s="63"/>
      <c r="R93" s="128">
        <f>R94</f>
        <v>0</v>
      </c>
      <c r="S93" s="63"/>
      <c r="T93" s="129">
        <f>T94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9" t="s">
        <v>75</v>
      </c>
      <c r="AU93" s="19" t="s">
        <v>162</v>
      </c>
      <c r="BK93" s="130">
        <f>BK94</f>
        <v>0</v>
      </c>
    </row>
    <row r="94" spans="1:65" s="12" customFormat="1" ht="25.9" customHeight="1">
      <c r="B94" s="131"/>
      <c r="D94" s="132" t="s">
        <v>75</v>
      </c>
      <c r="E94" s="133" t="s">
        <v>187</v>
      </c>
      <c r="F94" s="133" t="s">
        <v>188</v>
      </c>
      <c r="I94" s="134"/>
      <c r="J94" s="135">
        <f>BK94</f>
        <v>0</v>
      </c>
      <c r="L94" s="131"/>
      <c r="M94" s="136"/>
      <c r="N94" s="137"/>
      <c r="O94" s="137"/>
      <c r="P94" s="138">
        <f>P95</f>
        <v>0</v>
      </c>
      <c r="Q94" s="137"/>
      <c r="R94" s="138">
        <f>R95</f>
        <v>0</v>
      </c>
      <c r="S94" s="137"/>
      <c r="T94" s="139">
        <f>T95</f>
        <v>0</v>
      </c>
      <c r="AR94" s="132" t="s">
        <v>83</v>
      </c>
      <c r="AT94" s="140" t="s">
        <v>75</v>
      </c>
      <c r="AU94" s="140" t="s">
        <v>76</v>
      </c>
      <c r="AY94" s="132" t="s">
        <v>189</v>
      </c>
      <c r="BK94" s="141">
        <f>BK95</f>
        <v>0</v>
      </c>
    </row>
    <row r="95" spans="1:65" s="12" customFormat="1" ht="22.9" customHeight="1">
      <c r="B95" s="131"/>
      <c r="D95" s="132" t="s">
        <v>75</v>
      </c>
      <c r="E95" s="142" t="s">
        <v>260</v>
      </c>
      <c r="F95" s="142" t="s">
        <v>514</v>
      </c>
      <c r="I95" s="134"/>
      <c r="J95" s="143">
        <f>BK95</f>
        <v>0</v>
      </c>
      <c r="L95" s="131"/>
      <c r="M95" s="136"/>
      <c r="N95" s="137"/>
      <c r="O95" s="137"/>
      <c r="P95" s="138">
        <f>SUM(P96:P97)</f>
        <v>0</v>
      </c>
      <c r="Q95" s="137"/>
      <c r="R95" s="138">
        <f>SUM(R96:R97)</f>
        <v>0</v>
      </c>
      <c r="S95" s="137"/>
      <c r="T95" s="139">
        <f>SUM(T96:T97)</f>
        <v>0</v>
      </c>
      <c r="AR95" s="132" t="s">
        <v>83</v>
      </c>
      <c r="AT95" s="140" t="s">
        <v>75</v>
      </c>
      <c r="AU95" s="140" t="s">
        <v>83</v>
      </c>
      <c r="AY95" s="132" t="s">
        <v>189</v>
      </c>
      <c r="BK95" s="141">
        <f>SUM(BK96:BK97)</f>
        <v>0</v>
      </c>
    </row>
    <row r="96" spans="1:65" s="2" customFormat="1" ht="16.5" customHeight="1">
      <c r="A96" s="34"/>
      <c r="B96" s="144"/>
      <c r="C96" s="145" t="s">
        <v>83</v>
      </c>
      <c r="D96" s="145" t="s">
        <v>191</v>
      </c>
      <c r="E96" s="146" t="s">
        <v>788</v>
      </c>
      <c r="F96" s="147" t="s">
        <v>789</v>
      </c>
      <c r="G96" s="148" t="s">
        <v>790</v>
      </c>
      <c r="H96" s="149">
        <v>1</v>
      </c>
      <c r="I96" s="150"/>
      <c r="J96" s="151">
        <f>ROUND(I96*H96,2)</f>
        <v>0</v>
      </c>
      <c r="K96" s="147" t="s">
        <v>297</v>
      </c>
      <c r="L96" s="35"/>
      <c r="M96" s="152" t="s">
        <v>3</v>
      </c>
      <c r="N96" s="153" t="s">
        <v>47</v>
      </c>
      <c r="O96" s="55"/>
      <c r="P96" s="154">
        <f>O96*H96</f>
        <v>0</v>
      </c>
      <c r="Q96" s="154">
        <v>0</v>
      </c>
      <c r="R96" s="154">
        <f>Q96*H96</f>
        <v>0</v>
      </c>
      <c r="S96" s="154">
        <v>0</v>
      </c>
      <c r="T96" s="155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56" t="s">
        <v>196</v>
      </c>
      <c r="AT96" s="156" t="s">
        <v>191</v>
      </c>
      <c r="AU96" s="156" t="s">
        <v>85</v>
      </c>
      <c r="AY96" s="19" t="s">
        <v>189</v>
      </c>
      <c r="BE96" s="157">
        <f>IF(N96="základní",J96,0)</f>
        <v>0</v>
      </c>
      <c r="BF96" s="157">
        <f>IF(N96="snížená",J96,0)</f>
        <v>0</v>
      </c>
      <c r="BG96" s="157">
        <f>IF(N96="zákl. přenesená",J96,0)</f>
        <v>0</v>
      </c>
      <c r="BH96" s="157">
        <f>IF(N96="sníž. přenesená",J96,0)</f>
        <v>0</v>
      </c>
      <c r="BI96" s="157">
        <f>IF(N96="nulová",J96,0)</f>
        <v>0</v>
      </c>
      <c r="BJ96" s="19" t="s">
        <v>83</v>
      </c>
      <c r="BK96" s="157">
        <f>ROUND(I96*H96,2)</f>
        <v>0</v>
      </c>
      <c r="BL96" s="19" t="s">
        <v>196</v>
      </c>
      <c r="BM96" s="156" t="s">
        <v>791</v>
      </c>
    </row>
    <row r="97" spans="1:47" s="2" customFormat="1" ht="19.5">
      <c r="A97" s="34"/>
      <c r="B97" s="35"/>
      <c r="C97" s="34"/>
      <c r="D97" s="164" t="s">
        <v>241</v>
      </c>
      <c r="E97" s="34"/>
      <c r="F97" s="197" t="s">
        <v>512</v>
      </c>
      <c r="G97" s="34"/>
      <c r="H97" s="34"/>
      <c r="I97" s="160"/>
      <c r="J97" s="34"/>
      <c r="K97" s="34"/>
      <c r="L97" s="35"/>
      <c r="M97" s="198"/>
      <c r="N97" s="199"/>
      <c r="O97" s="200"/>
      <c r="P97" s="200"/>
      <c r="Q97" s="200"/>
      <c r="R97" s="200"/>
      <c r="S97" s="200"/>
      <c r="T97" s="201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9" t="s">
        <v>241</v>
      </c>
      <c r="AU97" s="19" t="s">
        <v>85</v>
      </c>
    </row>
    <row r="98" spans="1:47" s="2" customFormat="1" ht="6.95" customHeight="1">
      <c r="A98" s="34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35"/>
      <c r="M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</sheetData>
  <autoFilter ref="C92:K97"/>
  <mergeCells count="15">
    <mergeCell ref="E79:H79"/>
    <mergeCell ref="E83:H83"/>
    <mergeCell ref="E81:H81"/>
    <mergeCell ref="E85:H85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3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1" t="s">
        <v>6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9" t="s">
        <v>115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pans="1:46" s="1" customFormat="1" ht="24.95" customHeight="1">
      <c r="B4" s="22"/>
      <c r="D4" s="23" t="s">
        <v>152</v>
      </c>
      <c r="L4" s="22"/>
      <c r="M4" s="95" t="s">
        <v>11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342" t="str">
        <f>'Rekapitulace stavby'!K6</f>
        <v>Průmyslová zóna IV - Šumperk</v>
      </c>
      <c r="F7" s="343"/>
      <c r="G7" s="343"/>
      <c r="H7" s="343"/>
      <c r="L7" s="22"/>
    </row>
    <row r="8" spans="1:46" s="1" customFormat="1" ht="12" customHeight="1">
      <c r="B8" s="22"/>
      <c r="D8" s="29" t="s">
        <v>153</v>
      </c>
      <c r="L8" s="22"/>
    </row>
    <row r="9" spans="1:46" s="2" customFormat="1" ht="16.5" customHeight="1">
      <c r="A9" s="34"/>
      <c r="B9" s="35"/>
      <c r="C9" s="34"/>
      <c r="D9" s="34"/>
      <c r="E9" s="342" t="s">
        <v>792</v>
      </c>
      <c r="F9" s="345"/>
      <c r="G9" s="345"/>
      <c r="H9" s="345"/>
      <c r="I9" s="34"/>
      <c r="J9" s="34"/>
      <c r="K9" s="34"/>
      <c r="L9" s="9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5"/>
      <c r="C10" s="34"/>
      <c r="D10" s="29" t="s">
        <v>155</v>
      </c>
      <c r="E10" s="34"/>
      <c r="F10" s="34"/>
      <c r="G10" s="34"/>
      <c r="H10" s="34"/>
      <c r="I10" s="34"/>
      <c r="J10" s="34"/>
      <c r="K10" s="34"/>
      <c r="L10" s="9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5"/>
      <c r="C11" s="34"/>
      <c r="D11" s="34"/>
      <c r="E11" s="299" t="s">
        <v>793</v>
      </c>
      <c r="F11" s="345"/>
      <c r="G11" s="345"/>
      <c r="H11" s="345"/>
      <c r="I11" s="34"/>
      <c r="J11" s="34"/>
      <c r="K11" s="34"/>
      <c r="L11" s="9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9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5"/>
      <c r="C13" s="34"/>
      <c r="D13" s="29" t="s">
        <v>19</v>
      </c>
      <c r="E13" s="34"/>
      <c r="F13" s="27" t="s">
        <v>3</v>
      </c>
      <c r="G13" s="34"/>
      <c r="H13" s="34"/>
      <c r="I13" s="29" t="s">
        <v>20</v>
      </c>
      <c r="J13" s="27" t="s">
        <v>3</v>
      </c>
      <c r="K13" s="34"/>
      <c r="L13" s="9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21</v>
      </c>
      <c r="E14" s="34"/>
      <c r="F14" s="27" t="s">
        <v>22</v>
      </c>
      <c r="G14" s="34"/>
      <c r="H14" s="34"/>
      <c r="I14" s="29" t="s">
        <v>23</v>
      </c>
      <c r="J14" s="52" t="str">
        <f>'Rekapitulace stavby'!AN8</f>
        <v>26. 11. 2021</v>
      </c>
      <c r="K14" s="34"/>
      <c r="L14" s="9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9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5"/>
      <c r="C16" s="34"/>
      <c r="D16" s="29" t="s">
        <v>25</v>
      </c>
      <c r="E16" s="34"/>
      <c r="F16" s="34"/>
      <c r="G16" s="34"/>
      <c r="H16" s="34"/>
      <c r="I16" s="29" t="s">
        <v>26</v>
      </c>
      <c r="J16" s="27" t="s">
        <v>27</v>
      </c>
      <c r="K16" s="34"/>
      <c r="L16" s="9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7" t="s">
        <v>28</v>
      </c>
      <c r="F17" s="34"/>
      <c r="G17" s="34"/>
      <c r="H17" s="34"/>
      <c r="I17" s="29" t="s">
        <v>29</v>
      </c>
      <c r="J17" s="27" t="s">
        <v>30</v>
      </c>
      <c r="K17" s="34"/>
      <c r="L17" s="9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9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9" t="s">
        <v>31</v>
      </c>
      <c r="E19" s="34"/>
      <c r="F19" s="34"/>
      <c r="G19" s="34"/>
      <c r="H19" s="34"/>
      <c r="I19" s="29" t="s">
        <v>26</v>
      </c>
      <c r="J19" s="30" t="str">
        <f>'Rekapitulace stavby'!AN13</f>
        <v>Vyplň údaj</v>
      </c>
      <c r="K19" s="34"/>
      <c r="L19" s="9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346" t="str">
        <f>'Rekapitulace stavby'!E14</f>
        <v>Vyplň údaj</v>
      </c>
      <c r="F20" s="325"/>
      <c r="G20" s="325"/>
      <c r="H20" s="325"/>
      <c r="I20" s="29" t="s">
        <v>29</v>
      </c>
      <c r="J20" s="30" t="str">
        <f>'Rekapitulace stavby'!AN14</f>
        <v>Vyplň údaj</v>
      </c>
      <c r="K20" s="34"/>
      <c r="L20" s="9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9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9" t="s">
        <v>33</v>
      </c>
      <c r="E22" s="34"/>
      <c r="F22" s="34"/>
      <c r="G22" s="34"/>
      <c r="H22" s="34"/>
      <c r="I22" s="29" t="s">
        <v>26</v>
      </c>
      <c r="J22" s="27" t="s">
        <v>34</v>
      </c>
      <c r="K22" s="34"/>
      <c r="L22" s="9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7" t="s">
        <v>35</v>
      </c>
      <c r="F23" s="34"/>
      <c r="G23" s="34"/>
      <c r="H23" s="34"/>
      <c r="I23" s="29" t="s">
        <v>29</v>
      </c>
      <c r="J23" s="27" t="s">
        <v>36</v>
      </c>
      <c r="K23" s="34"/>
      <c r="L23" s="9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9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9" t="s">
        <v>38</v>
      </c>
      <c r="E25" s="34"/>
      <c r="F25" s="34"/>
      <c r="G25" s="34"/>
      <c r="H25" s="34"/>
      <c r="I25" s="29" t="s">
        <v>26</v>
      </c>
      <c r="J25" s="27" t="s">
        <v>3</v>
      </c>
      <c r="K25" s="34"/>
      <c r="L25" s="9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7" t="s">
        <v>39</v>
      </c>
      <c r="F26" s="34"/>
      <c r="G26" s="34"/>
      <c r="H26" s="34"/>
      <c r="I26" s="29" t="s">
        <v>29</v>
      </c>
      <c r="J26" s="27" t="s">
        <v>3</v>
      </c>
      <c r="K26" s="34"/>
      <c r="L26" s="9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9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9" t="s">
        <v>40</v>
      </c>
      <c r="E28" s="34"/>
      <c r="F28" s="34"/>
      <c r="G28" s="34"/>
      <c r="H28" s="34"/>
      <c r="I28" s="34"/>
      <c r="J28" s="34"/>
      <c r="K28" s="34"/>
      <c r="L28" s="9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98"/>
      <c r="B29" s="99"/>
      <c r="C29" s="98"/>
      <c r="D29" s="98"/>
      <c r="E29" s="330" t="s">
        <v>3</v>
      </c>
      <c r="F29" s="330"/>
      <c r="G29" s="330"/>
      <c r="H29" s="330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9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01" t="s">
        <v>42</v>
      </c>
      <c r="E32" s="34"/>
      <c r="F32" s="34"/>
      <c r="G32" s="34"/>
      <c r="H32" s="34"/>
      <c r="I32" s="34"/>
      <c r="J32" s="68">
        <f>ROUND(J98, 2)</f>
        <v>0</v>
      </c>
      <c r="K32" s="34"/>
      <c r="L32" s="9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34"/>
      <c r="F34" s="38" t="s">
        <v>44</v>
      </c>
      <c r="G34" s="34"/>
      <c r="H34" s="34"/>
      <c r="I34" s="38" t="s">
        <v>43</v>
      </c>
      <c r="J34" s="38" t="s">
        <v>45</v>
      </c>
      <c r="K34" s="34"/>
      <c r="L34" s="9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5"/>
      <c r="C35" s="34"/>
      <c r="D35" s="96" t="s">
        <v>46</v>
      </c>
      <c r="E35" s="29" t="s">
        <v>47</v>
      </c>
      <c r="F35" s="102">
        <f>ROUND((SUM(BE98:BE735)),  2)</f>
        <v>0</v>
      </c>
      <c r="G35" s="34"/>
      <c r="H35" s="34"/>
      <c r="I35" s="103">
        <v>0.21</v>
      </c>
      <c r="J35" s="102">
        <f>ROUND(((SUM(BE98:BE735))*I35),  2)</f>
        <v>0</v>
      </c>
      <c r="K35" s="34"/>
      <c r="L35" s="9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29" t="s">
        <v>48</v>
      </c>
      <c r="F36" s="102">
        <f>ROUND((SUM(BF98:BF735)),  2)</f>
        <v>0</v>
      </c>
      <c r="G36" s="34"/>
      <c r="H36" s="34"/>
      <c r="I36" s="103">
        <v>0.15</v>
      </c>
      <c r="J36" s="102">
        <f>ROUND(((SUM(BF98:BF735))*I36),  2)</f>
        <v>0</v>
      </c>
      <c r="K36" s="34"/>
      <c r="L36" s="9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49</v>
      </c>
      <c r="F37" s="102">
        <f>ROUND((SUM(BG98:BG735)),  2)</f>
        <v>0</v>
      </c>
      <c r="G37" s="34"/>
      <c r="H37" s="34"/>
      <c r="I37" s="103">
        <v>0.21</v>
      </c>
      <c r="J37" s="102">
        <f>0</f>
        <v>0</v>
      </c>
      <c r="K37" s="34"/>
      <c r="L37" s="9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5"/>
      <c r="C38" s="34"/>
      <c r="D38" s="34"/>
      <c r="E38" s="29" t="s">
        <v>50</v>
      </c>
      <c r="F38" s="102">
        <f>ROUND((SUM(BH98:BH735)),  2)</f>
        <v>0</v>
      </c>
      <c r="G38" s="34"/>
      <c r="H38" s="34"/>
      <c r="I38" s="103">
        <v>0.15</v>
      </c>
      <c r="J38" s="102">
        <f>0</f>
        <v>0</v>
      </c>
      <c r="K38" s="34"/>
      <c r="L38" s="9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9" t="s">
        <v>51</v>
      </c>
      <c r="F39" s="102">
        <f>ROUND((SUM(BI98:BI735)),  2)</f>
        <v>0</v>
      </c>
      <c r="G39" s="34"/>
      <c r="H39" s="34"/>
      <c r="I39" s="103">
        <v>0</v>
      </c>
      <c r="J39" s="102">
        <f>0</f>
        <v>0</v>
      </c>
      <c r="K39" s="34"/>
      <c r="L39" s="9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9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4"/>
      <c r="D41" s="105" t="s">
        <v>52</v>
      </c>
      <c r="E41" s="57"/>
      <c r="F41" s="57"/>
      <c r="G41" s="106" t="s">
        <v>53</v>
      </c>
      <c r="H41" s="107" t="s">
        <v>54</v>
      </c>
      <c r="I41" s="57"/>
      <c r="J41" s="108">
        <f>SUM(J32:J39)</f>
        <v>0</v>
      </c>
      <c r="K41" s="109"/>
      <c r="L41" s="9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9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9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159</v>
      </c>
      <c r="D47" s="34"/>
      <c r="E47" s="34"/>
      <c r="F47" s="34"/>
      <c r="G47" s="34"/>
      <c r="H47" s="34"/>
      <c r="I47" s="34"/>
      <c r="J47" s="34"/>
      <c r="K47" s="34"/>
      <c r="L47" s="9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9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17</v>
      </c>
      <c r="D49" s="34"/>
      <c r="E49" s="34"/>
      <c r="F49" s="34"/>
      <c r="G49" s="34"/>
      <c r="H49" s="34"/>
      <c r="I49" s="34"/>
      <c r="J49" s="34"/>
      <c r="K49" s="34"/>
      <c r="L49" s="9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42" t="str">
        <f>E7</f>
        <v>Průmyslová zóna IV - Šumperk</v>
      </c>
      <c r="F50" s="343"/>
      <c r="G50" s="343"/>
      <c r="H50" s="343"/>
      <c r="I50" s="34"/>
      <c r="J50" s="34"/>
      <c r="K50" s="34"/>
      <c r="L50" s="9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2"/>
      <c r="C51" s="29" t="s">
        <v>153</v>
      </c>
      <c r="L51" s="22"/>
    </row>
    <row r="52" spans="1:47" s="2" customFormat="1" ht="16.5" customHeight="1">
      <c r="A52" s="34"/>
      <c r="B52" s="35"/>
      <c r="C52" s="34"/>
      <c r="D52" s="34"/>
      <c r="E52" s="342" t="s">
        <v>792</v>
      </c>
      <c r="F52" s="345"/>
      <c r="G52" s="345"/>
      <c r="H52" s="345"/>
      <c r="I52" s="34"/>
      <c r="J52" s="34"/>
      <c r="K52" s="34"/>
      <c r="L52" s="9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155</v>
      </c>
      <c r="D53" s="34"/>
      <c r="E53" s="34"/>
      <c r="F53" s="34"/>
      <c r="G53" s="34"/>
      <c r="H53" s="34"/>
      <c r="I53" s="34"/>
      <c r="J53" s="34"/>
      <c r="K53" s="34"/>
      <c r="L53" s="9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4"/>
      <c r="D54" s="34"/>
      <c r="E54" s="299" t="str">
        <f>E11</f>
        <v>SO 201 - Most</v>
      </c>
      <c r="F54" s="345"/>
      <c r="G54" s="345"/>
      <c r="H54" s="345"/>
      <c r="I54" s="34"/>
      <c r="J54" s="34"/>
      <c r="K54" s="34"/>
      <c r="L54" s="9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4"/>
      <c r="D55" s="34"/>
      <c r="E55" s="34"/>
      <c r="F55" s="34"/>
      <c r="G55" s="34"/>
      <c r="H55" s="34"/>
      <c r="I55" s="34"/>
      <c r="J55" s="34"/>
      <c r="K55" s="34"/>
      <c r="L55" s="9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4"/>
      <c r="E56" s="34"/>
      <c r="F56" s="27" t="str">
        <f>F14</f>
        <v>k.ú.Šumperk</v>
      </c>
      <c r="G56" s="34"/>
      <c r="H56" s="34"/>
      <c r="I56" s="29" t="s">
        <v>23</v>
      </c>
      <c r="J56" s="52" t="str">
        <f>IF(J14="","",J14)</f>
        <v>26. 11. 2021</v>
      </c>
      <c r="K56" s="34"/>
      <c r="L56" s="9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9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4"/>
      <c r="E58" s="34"/>
      <c r="F58" s="27" t="str">
        <f>E17</f>
        <v>Město Šumperk</v>
      </c>
      <c r="G58" s="34"/>
      <c r="H58" s="34"/>
      <c r="I58" s="29" t="s">
        <v>33</v>
      </c>
      <c r="J58" s="32" t="str">
        <f>E23</f>
        <v>Cekr CZ s.r.o.</v>
      </c>
      <c r="K58" s="34"/>
      <c r="L58" s="9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5.7" customHeight="1">
      <c r="A59" s="34"/>
      <c r="B59" s="35"/>
      <c r="C59" s="29" t="s">
        <v>31</v>
      </c>
      <c r="D59" s="34"/>
      <c r="E59" s="34"/>
      <c r="F59" s="27" t="str">
        <f>IF(E20="","",E20)</f>
        <v>Vyplň údaj</v>
      </c>
      <c r="G59" s="34"/>
      <c r="H59" s="34"/>
      <c r="I59" s="29" t="s">
        <v>38</v>
      </c>
      <c r="J59" s="32" t="str">
        <f>E26</f>
        <v>Jan Zamykal, CS ÚRS 2021/II</v>
      </c>
      <c r="K59" s="34"/>
      <c r="L59" s="9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4"/>
      <c r="D60" s="34"/>
      <c r="E60" s="34"/>
      <c r="F60" s="34"/>
      <c r="G60" s="34"/>
      <c r="H60" s="34"/>
      <c r="I60" s="34"/>
      <c r="J60" s="34"/>
      <c r="K60" s="34"/>
      <c r="L60" s="9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10" t="s">
        <v>160</v>
      </c>
      <c r="D61" s="104"/>
      <c r="E61" s="104"/>
      <c r="F61" s="104"/>
      <c r="G61" s="104"/>
      <c r="H61" s="104"/>
      <c r="I61" s="104"/>
      <c r="J61" s="111" t="s">
        <v>161</v>
      </c>
      <c r="K61" s="104"/>
      <c r="L61" s="9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4"/>
      <c r="D62" s="34"/>
      <c r="E62" s="34"/>
      <c r="F62" s="34"/>
      <c r="G62" s="34"/>
      <c r="H62" s="34"/>
      <c r="I62" s="34"/>
      <c r="J62" s="34"/>
      <c r="K62" s="34"/>
      <c r="L62" s="9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12" t="s">
        <v>74</v>
      </c>
      <c r="D63" s="34"/>
      <c r="E63" s="34"/>
      <c r="F63" s="34"/>
      <c r="G63" s="34"/>
      <c r="H63" s="34"/>
      <c r="I63" s="34"/>
      <c r="J63" s="68">
        <f>J98</f>
        <v>0</v>
      </c>
      <c r="K63" s="34"/>
      <c r="L63" s="9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162</v>
      </c>
    </row>
    <row r="64" spans="1:47" s="9" customFormat="1" ht="24.95" customHeight="1">
      <c r="B64" s="113"/>
      <c r="D64" s="114" t="s">
        <v>163</v>
      </c>
      <c r="E64" s="115"/>
      <c r="F64" s="115"/>
      <c r="G64" s="115"/>
      <c r="H64" s="115"/>
      <c r="I64" s="115"/>
      <c r="J64" s="116">
        <f>J99</f>
        <v>0</v>
      </c>
      <c r="L64" s="113"/>
    </row>
    <row r="65" spans="1:31" s="10" customFormat="1" ht="19.899999999999999" customHeight="1">
      <c r="B65" s="117"/>
      <c r="D65" s="118" t="s">
        <v>164</v>
      </c>
      <c r="E65" s="119"/>
      <c r="F65" s="119"/>
      <c r="G65" s="119"/>
      <c r="H65" s="119"/>
      <c r="I65" s="119"/>
      <c r="J65" s="120">
        <f>J100</f>
        <v>0</v>
      </c>
      <c r="L65" s="117"/>
    </row>
    <row r="66" spans="1:31" s="10" customFormat="1" ht="19.899999999999999" customHeight="1">
      <c r="B66" s="117"/>
      <c r="D66" s="118" t="s">
        <v>794</v>
      </c>
      <c r="E66" s="119"/>
      <c r="F66" s="119"/>
      <c r="G66" s="119"/>
      <c r="H66" s="119"/>
      <c r="I66" s="119"/>
      <c r="J66" s="120">
        <f>J164</f>
        <v>0</v>
      </c>
      <c r="L66" s="117"/>
    </row>
    <row r="67" spans="1:31" s="10" customFormat="1" ht="19.899999999999999" customHeight="1">
      <c r="B67" s="117"/>
      <c r="D67" s="118" t="s">
        <v>795</v>
      </c>
      <c r="E67" s="119"/>
      <c r="F67" s="119"/>
      <c r="G67" s="119"/>
      <c r="H67" s="119"/>
      <c r="I67" s="119"/>
      <c r="J67" s="120">
        <f>J264</f>
        <v>0</v>
      </c>
      <c r="L67" s="117"/>
    </row>
    <row r="68" spans="1:31" s="10" customFormat="1" ht="19.899999999999999" customHeight="1">
      <c r="B68" s="117"/>
      <c r="D68" s="118" t="s">
        <v>166</v>
      </c>
      <c r="E68" s="119"/>
      <c r="F68" s="119"/>
      <c r="G68" s="119"/>
      <c r="H68" s="119"/>
      <c r="I68" s="119"/>
      <c r="J68" s="120">
        <f>J341</f>
        <v>0</v>
      </c>
      <c r="L68" s="117"/>
    </row>
    <row r="69" spans="1:31" s="10" customFormat="1" ht="19.899999999999999" customHeight="1">
      <c r="B69" s="117"/>
      <c r="D69" s="118" t="s">
        <v>167</v>
      </c>
      <c r="E69" s="119"/>
      <c r="F69" s="119"/>
      <c r="G69" s="119"/>
      <c r="H69" s="119"/>
      <c r="I69" s="119"/>
      <c r="J69" s="120">
        <f>J425</f>
        <v>0</v>
      </c>
      <c r="L69" s="117"/>
    </row>
    <row r="70" spans="1:31" s="10" customFormat="1" ht="19.899999999999999" customHeight="1">
      <c r="B70" s="117"/>
      <c r="D70" s="118" t="s">
        <v>168</v>
      </c>
      <c r="E70" s="119"/>
      <c r="F70" s="119"/>
      <c r="G70" s="119"/>
      <c r="H70" s="119"/>
      <c r="I70" s="119"/>
      <c r="J70" s="120">
        <f>J471</f>
        <v>0</v>
      </c>
      <c r="L70" s="117"/>
    </row>
    <row r="71" spans="1:31" s="10" customFormat="1" ht="19.899999999999999" customHeight="1">
      <c r="B71" s="117"/>
      <c r="D71" s="118" t="s">
        <v>796</v>
      </c>
      <c r="E71" s="119"/>
      <c r="F71" s="119"/>
      <c r="G71" s="119"/>
      <c r="H71" s="119"/>
      <c r="I71" s="119"/>
      <c r="J71" s="120">
        <f>J478</f>
        <v>0</v>
      </c>
      <c r="L71" s="117"/>
    </row>
    <row r="72" spans="1:31" s="10" customFormat="1" ht="19.899999999999999" customHeight="1">
      <c r="B72" s="117"/>
      <c r="D72" s="118" t="s">
        <v>171</v>
      </c>
      <c r="E72" s="119"/>
      <c r="F72" s="119"/>
      <c r="G72" s="119"/>
      <c r="H72" s="119"/>
      <c r="I72" s="119"/>
      <c r="J72" s="120">
        <f>J483</f>
        <v>0</v>
      </c>
      <c r="L72" s="117"/>
    </row>
    <row r="73" spans="1:31" s="10" customFormat="1" ht="19.899999999999999" customHeight="1">
      <c r="B73" s="117"/>
      <c r="D73" s="118" t="s">
        <v>173</v>
      </c>
      <c r="E73" s="119"/>
      <c r="F73" s="119"/>
      <c r="G73" s="119"/>
      <c r="H73" s="119"/>
      <c r="I73" s="119"/>
      <c r="J73" s="120">
        <f>J580</f>
        <v>0</v>
      </c>
      <c r="L73" s="117"/>
    </row>
    <row r="74" spans="1:31" s="9" customFormat="1" ht="24.95" customHeight="1">
      <c r="B74" s="113"/>
      <c r="D74" s="114" t="s">
        <v>797</v>
      </c>
      <c r="E74" s="115"/>
      <c r="F74" s="115"/>
      <c r="G74" s="115"/>
      <c r="H74" s="115"/>
      <c r="I74" s="115"/>
      <c r="J74" s="116">
        <f>J583</f>
        <v>0</v>
      </c>
      <c r="L74" s="113"/>
    </row>
    <row r="75" spans="1:31" s="10" customFormat="1" ht="19.899999999999999" customHeight="1">
      <c r="B75" s="117"/>
      <c r="D75" s="118" t="s">
        <v>798</v>
      </c>
      <c r="E75" s="119"/>
      <c r="F75" s="119"/>
      <c r="G75" s="119"/>
      <c r="H75" s="119"/>
      <c r="I75" s="119"/>
      <c r="J75" s="120">
        <f>J584</f>
        <v>0</v>
      </c>
      <c r="L75" s="117"/>
    </row>
    <row r="76" spans="1:31" s="10" customFormat="1" ht="19.899999999999999" customHeight="1">
      <c r="B76" s="117"/>
      <c r="D76" s="118" t="s">
        <v>799</v>
      </c>
      <c r="E76" s="119"/>
      <c r="F76" s="119"/>
      <c r="G76" s="119"/>
      <c r="H76" s="119"/>
      <c r="I76" s="119"/>
      <c r="J76" s="120">
        <f>J731</f>
        <v>0</v>
      </c>
      <c r="L76" s="117"/>
    </row>
    <row r="77" spans="1:31" s="2" customFormat="1" ht="21.75" customHeight="1">
      <c r="A77" s="34"/>
      <c r="B77" s="35"/>
      <c r="C77" s="34"/>
      <c r="D77" s="34"/>
      <c r="E77" s="34"/>
      <c r="F77" s="34"/>
      <c r="G77" s="34"/>
      <c r="H77" s="34"/>
      <c r="I77" s="34"/>
      <c r="J77" s="34"/>
      <c r="K77" s="34"/>
      <c r="L77" s="9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9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82" spans="1:31" s="2" customFormat="1" ht="6.95" customHeight="1">
      <c r="A82" s="34"/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9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24.95" customHeight="1">
      <c r="A83" s="34"/>
      <c r="B83" s="35"/>
      <c r="C83" s="23" t="s">
        <v>174</v>
      </c>
      <c r="D83" s="34"/>
      <c r="E83" s="34"/>
      <c r="F83" s="34"/>
      <c r="G83" s="34"/>
      <c r="H83" s="34"/>
      <c r="I83" s="34"/>
      <c r="J83" s="34"/>
      <c r="K83" s="34"/>
      <c r="L83" s="9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6.95" customHeight="1">
      <c r="A84" s="34"/>
      <c r="B84" s="35"/>
      <c r="C84" s="34"/>
      <c r="D84" s="34"/>
      <c r="E84" s="34"/>
      <c r="F84" s="34"/>
      <c r="G84" s="34"/>
      <c r="H84" s="34"/>
      <c r="I84" s="34"/>
      <c r="J84" s="34"/>
      <c r="K84" s="34"/>
      <c r="L84" s="9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2" customHeight="1">
      <c r="A85" s="34"/>
      <c r="B85" s="35"/>
      <c r="C85" s="29" t="s">
        <v>17</v>
      </c>
      <c r="D85" s="34"/>
      <c r="E85" s="34"/>
      <c r="F85" s="34"/>
      <c r="G85" s="34"/>
      <c r="H85" s="34"/>
      <c r="I85" s="34"/>
      <c r="J85" s="34"/>
      <c r="K85" s="34"/>
      <c r="L85" s="9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2" customFormat="1" ht="16.5" customHeight="1">
      <c r="A86" s="34"/>
      <c r="B86" s="35"/>
      <c r="C86" s="34"/>
      <c r="D86" s="34"/>
      <c r="E86" s="342" t="str">
        <f>E7</f>
        <v>Průmyslová zóna IV - Šumperk</v>
      </c>
      <c r="F86" s="343"/>
      <c r="G86" s="343"/>
      <c r="H86" s="343"/>
      <c r="I86" s="34"/>
      <c r="J86" s="34"/>
      <c r="K86" s="34"/>
      <c r="L86" s="9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1" customFormat="1" ht="12" customHeight="1">
      <c r="B87" s="22"/>
      <c r="C87" s="29" t="s">
        <v>153</v>
      </c>
      <c r="L87" s="22"/>
    </row>
    <row r="88" spans="1:31" s="2" customFormat="1" ht="16.5" customHeight="1">
      <c r="A88" s="34"/>
      <c r="B88" s="35"/>
      <c r="C88" s="34"/>
      <c r="D88" s="34"/>
      <c r="E88" s="342" t="s">
        <v>792</v>
      </c>
      <c r="F88" s="345"/>
      <c r="G88" s="345"/>
      <c r="H88" s="345"/>
      <c r="I88" s="34"/>
      <c r="J88" s="34"/>
      <c r="K88" s="34"/>
      <c r="L88" s="97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2" customHeight="1">
      <c r="A89" s="34"/>
      <c r="B89" s="35"/>
      <c r="C89" s="29" t="s">
        <v>155</v>
      </c>
      <c r="D89" s="34"/>
      <c r="E89" s="34"/>
      <c r="F89" s="34"/>
      <c r="G89" s="34"/>
      <c r="H89" s="34"/>
      <c r="I89" s="34"/>
      <c r="J89" s="34"/>
      <c r="K89" s="34"/>
      <c r="L89" s="97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6.5" customHeight="1">
      <c r="A90" s="34"/>
      <c r="B90" s="35"/>
      <c r="C90" s="34"/>
      <c r="D90" s="34"/>
      <c r="E90" s="299" t="str">
        <f>E11</f>
        <v>SO 201 - Most</v>
      </c>
      <c r="F90" s="345"/>
      <c r="G90" s="345"/>
      <c r="H90" s="345"/>
      <c r="I90" s="34"/>
      <c r="J90" s="34"/>
      <c r="K90" s="34"/>
      <c r="L90" s="97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97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12" customHeight="1">
      <c r="A92" s="34"/>
      <c r="B92" s="35"/>
      <c r="C92" s="29" t="s">
        <v>21</v>
      </c>
      <c r="D92" s="34"/>
      <c r="E92" s="34"/>
      <c r="F92" s="27" t="str">
        <f>F14</f>
        <v>k.ú.Šumperk</v>
      </c>
      <c r="G92" s="34"/>
      <c r="H92" s="34"/>
      <c r="I92" s="29" t="s">
        <v>23</v>
      </c>
      <c r="J92" s="52" t="str">
        <f>IF(J14="","",J14)</f>
        <v>26. 11. 2021</v>
      </c>
      <c r="K92" s="34"/>
      <c r="L92" s="97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6.95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97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25</v>
      </c>
      <c r="D94" s="34"/>
      <c r="E94" s="34"/>
      <c r="F94" s="27" t="str">
        <f>E17</f>
        <v>Město Šumperk</v>
      </c>
      <c r="G94" s="34"/>
      <c r="H94" s="34"/>
      <c r="I94" s="29" t="s">
        <v>33</v>
      </c>
      <c r="J94" s="32" t="str">
        <f>E23</f>
        <v>Cekr CZ s.r.o.</v>
      </c>
      <c r="K94" s="34"/>
      <c r="L94" s="97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5.7" customHeight="1">
      <c r="A95" s="34"/>
      <c r="B95" s="35"/>
      <c r="C95" s="29" t="s">
        <v>31</v>
      </c>
      <c r="D95" s="34"/>
      <c r="E95" s="34"/>
      <c r="F95" s="27" t="str">
        <f>IF(E20="","",E20)</f>
        <v>Vyplň údaj</v>
      </c>
      <c r="G95" s="34"/>
      <c r="H95" s="34"/>
      <c r="I95" s="29" t="s">
        <v>38</v>
      </c>
      <c r="J95" s="32" t="str">
        <f>E26</f>
        <v>Jan Zamykal, CS ÚRS 2021/II</v>
      </c>
      <c r="K95" s="34"/>
      <c r="L95" s="97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4"/>
      <c r="D96" s="34"/>
      <c r="E96" s="34"/>
      <c r="F96" s="34"/>
      <c r="G96" s="34"/>
      <c r="H96" s="34"/>
      <c r="I96" s="34"/>
      <c r="J96" s="34"/>
      <c r="K96" s="34"/>
      <c r="L96" s="97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5" s="11" customFormat="1" ht="29.25" customHeight="1">
      <c r="A97" s="121"/>
      <c r="B97" s="122"/>
      <c r="C97" s="123" t="s">
        <v>175</v>
      </c>
      <c r="D97" s="124" t="s">
        <v>61</v>
      </c>
      <c r="E97" s="124" t="s">
        <v>57</v>
      </c>
      <c r="F97" s="124" t="s">
        <v>58</v>
      </c>
      <c r="G97" s="124" t="s">
        <v>176</v>
      </c>
      <c r="H97" s="124" t="s">
        <v>177</v>
      </c>
      <c r="I97" s="124" t="s">
        <v>178</v>
      </c>
      <c r="J97" s="124" t="s">
        <v>161</v>
      </c>
      <c r="K97" s="125" t="s">
        <v>179</v>
      </c>
      <c r="L97" s="126"/>
      <c r="M97" s="59" t="s">
        <v>3</v>
      </c>
      <c r="N97" s="60" t="s">
        <v>46</v>
      </c>
      <c r="O97" s="60" t="s">
        <v>180</v>
      </c>
      <c r="P97" s="60" t="s">
        <v>181</v>
      </c>
      <c r="Q97" s="60" t="s">
        <v>182</v>
      </c>
      <c r="R97" s="60" t="s">
        <v>183</v>
      </c>
      <c r="S97" s="60" t="s">
        <v>184</v>
      </c>
      <c r="T97" s="61" t="s">
        <v>185</v>
      </c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</row>
    <row r="98" spans="1:65" s="2" customFormat="1" ht="22.9" customHeight="1">
      <c r="A98" s="34"/>
      <c r="B98" s="35"/>
      <c r="C98" s="66" t="s">
        <v>186</v>
      </c>
      <c r="D98" s="34"/>
      <c r="E98" s="34"/>
      <c r="F98" s="34"/>
      <c r="G98" s="34"/>
      <c r="H98" s="34"/>
      <c r="I98" s="34"/>
      <c r="J98" s="127">
        <f>BK98</f>
        <v>0</v>
      </c>
      <c r="K98" s="34"/>
      <c r="L98" s="35"/>
      <c r="M98" s="62"/>
      <c r="N98" s="53"/>
      <c r="O98" s="63"/>
      <c r="P98" s="128">
        <f>P99+P583</f>
        <v>0</v>
      </c>
      <c r="Q98" s="63"/>
      <c r="R98" s="128">
        <f>R99+R583</f>
        <v>1729.6920370200003</v>
      </c>
      <c r="S98" s="63"/>
      <c r="T98" s="129">
        <f>T99+T583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9" t="s">
        <v>75</v>
      </c>
      <c r="AU98" s="19" t="s">
        <v>162</v>
      </c>
      <c r="BK98" s="130">
        <f>BK99+BK583</f>
        <v>0</v>
      </c>
    </row>
    <row r="99" spans="1:65" s="12" customFormat="1" ht="25.9" customHeight="1">
      <c r="B99" s="131"/>
      <c r="D99" s="132" t="s">
        <v>75</v>
      </c>
      <c r="E99" s="133" t="s">
        <v>187</v>
      </c>
      <c r="F99" s="133" t="s">
        <v>188</v>
      </c>
      <c r="I99" s="134"/>
      <c r="J99" s="135">
        <f>BK99</f>
        <v>0</v>
      </c>
      <c r="L99" s="131"/>
      <c r="M99" s="136"/>
      <c r="N99" s="137"/>
      <c r="O99" s="137"/>
      <c r="P99" s="138">
        <f>P100+P164+P264+P341+P425+P471+P478+P483+P580</f>
        <v>0</v>
      </c>
      <c r="Q99" s="137"/>
      <c r="R99" s="138">
        <f>R100+R164+R264+R341+R425+R471+R478+R483+R580</f>
        <v>1726.8826015400002</v>
      </c>
      <c r="S99" s="137"/>
      <c r="T99" s="139">
        <f>T100+T164+T264+T341+T425+T471+T478+T483+T580</f>
        <v>0</v>
      </c>
      <c r="AR99" s="132" t="s">
        <v>83</v>
      </c>
      <c r="AT99" s="140" t="s">
        <v>75</v>
      </c>
      <c r="AU99" s="140" t="s">
        <v>76</v>
      </c>
      <c r="AY99" s="132" t="s">
        <v>189</v>
      </c>
      <c r="BK99" s="141">
        <f>BK100+BK164+BK264+BK341+BK425+BK471+BK478+BK483+BK580</f>
        <v>0</v>
      </c>
    </row>
    <row r="100" spans="1:65" s="12" customFormat="1" ht="22.9" customHeight="1">
      <c r="B100" s="131"/>
      <c r="D100" s="132" t="s">
        <v>75</v>
      </c>
      <c r="E100" s="142" t="s">
        <v>83</v>
      </c>
      <c r="F100" s="142" t="s">
        <v>190</v>
      </c>
      <c r="I100" s="134"/>
      <c r="J100" s="143">
        <f>BK100</f>
        <v>0</v>
      </c>
      <c r="L100" s="131"/>
      <c r="M100" s="136"/>
      <c r="N100" s="137"/>
      <c r="O100" s="137"/>
      <c r="P100" s="138">
        <f>SUM(P101:P163)</f>
        <v>0</v>
      </c>
      <c r="Q100" s="137"/>
      <c r="R100" s="138">
        <f>SUM(R101:R163)</f>
        <v>353.52820000000003</v>
      </c>
      <c r="S100" s="137"/>
      <c r="T100" s="139">
        <f>SUM(T101:T163)</f>
        <v>0</v>
      </c>
      <c r="AR100" s="132" t="s">
        <v>83</v>
      </c>
      <c r="AT100" s="140" t="s">
        <v>75</v>
      </c>
      <c r="AU100" s="140" t="s">
        <v>83</v>
      </c>
      <c r="AY100" s="132" t="s">
        <v>189</v>
      </c>
      <c r="BK100" s="141">
        <f>SUM(BK101:BK163)</f>
        <v>0</v>
      </c>
    </row>
    <row r="101" spans="1:65" s="2" customFormat="1" ht="16.5" customHeight="1">
      <c r="A101" s="34"/>
      <c r="B101" s="144"/>
      <c r="C101" s="145" t="s">
        <v>83</v>
      </c>
      <c r="D101" s="145" t="s">
        <v>191</v>
      </c>
      <c r="E101" s="146" t="s">
        <v>800</v>
      </c>
      <c r="F101" s="147" t="s">
        <v>801</v>
      </c>
      <c r="G101" s="148" t="s">
        <v>212</v>
      </c>
      <c r="H101" s="149">
        <v>18.792000000000002</v>
      </c>
      <c r="I101" s="150"/>
      <c r="J101" s="151">
        <f>ROUND(I101*H101,2)</f>
        <v>0</v>
      </c>
      <c r="K101" s="147" t="s">
        <v>195</v>
      </c>
      <c r="L101" s="35"/>
      <c r="M101" s="152" t="s">
        <v>3</v>
      </c>
      <c r="N101" s="153" t="s">
        <v>47</v>
      </c>
      <c r="O101" s="55"/>
      <c r="P101" s="154">
        <f>O101*H101</f>
        <v>0</v>
      </c>
      <c r="Q101" s="154">
        <v>0</v>
      </c>
      <c r="R101" s="154">
        <f>Q101*H101</f>
        <v>0</v>
      </c>
      <c r="S101" s="154">
        <v>0</v>
      </c>
      <c r="T101" s="155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56" t="s">
        <v>196</v>
      </c>
      <c r="AT101" s="156" t="s">
        <v>191</v>
      </c>
      <c r="AU101" s="156" t="s">
        <v>85</v>
      </c>
      <c r="AY101" s="19" t="s">
        <v>189</v>
      </c>
      <c r="BE101" s="157">
        <f>IF(N101="základní",J101,0)</f>
        <v>0</v>
      </c>
      <c r="BF101" s="157">
        <f>IF(N101="snížená",J101,0)</f>
        <v>0</v>
      </c>
      <c r="BG101" s="157">
        <f>IF(N101="zákl. přenesená",J101,0)</f>
        <v>0</v>
      </c>
      <c r="BH101" s="157">
        <f>IF(N101="sníž. přenesená",J101,0)</f>
        <v>0</v>
      </c>
      <c r="BI101" s="157">
        <f>IF(N101="nulová",J101,0)</f>
        <v>0</v>
      </c>
      <c r="BJ101" s="19" t="s">
        <v>83</v>
      </c>
      <c r="BK101" s="157">
        <f>ROUND(I101*H101,2)</f>
        <v>0</v>
      </c>
      <c r="BL101" s="19" t="s">
        <v>196</v>
      </c>
      <c r="BM101" s="156" t="s">
        <v>802</v>
      </c>
    </row>
    <row r="102" spans="1:65" s="2" customFormat="1" ht="11.25">
      <c r="A102" s="34"/>
      <c r="B102" s="35"/>
      <c r="C102" s="34"/>
      <c r="D102" s="158" t="s">
        <v>198</v>
      </c>
      <c r="E102" s="34"/>
      <c r="F102" s="159" t="s">
        <v>803</v>
      </c>
      <c r="G102" s="34"/>
      <c r="H102" s="34"/>
      <c r="I102" s="160"/>
      <c r="J102" s="34"/>
      <c r="K102" s="34"/>
      <c r="L102" s="35"/>
      <c r="M102" s="161"/>
      <c r="N102" s="162"/>
      <c r="O102" s="55"/>
      <c r="P102" s="55"/>
      <c r="Q102" s="55"/>
      <c r="R102" s="55"/>
      <c r="S102" s="55"/>
      <c r="T102" s="56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9" t="s">
        <v>198</v>
      </c>
      <c r="AU102" s="19" t="s">
        <v>85</v>
      </c>
    </row>
    <row r="103" spans="1:65" s="13" customFormat="1" ht="11.25">
      <c r="B103" s="163"/>
      <c r="D103" s="164" t="s">
        <v>200</v>
      </c>
      <c r="E103" s="165" t="s">
        <v>3</v>
      </c>
      <c r="F103" s="166" t="s">
        <v>804</v>
      </c>
      <c r="H103" s="165" t="s">
        <v>3</v>
      </c>
      <c r="I103" s="167"/>
      <c r="L103" s="163"/>
      <c r="M103" s="168"/>
      <c r="N103" s="169"/>
      <c r="O103" s="169"/>
      <c r="P103" s="169"/>
      <c r="Q103" s="169"/>
      <c r="R103" s="169"/>
      <c r="S103" s="169"/>
      <c r="T103" s="170"/>
      <c r="AT103" s="165" t="s">
        <v>200</v>
      </c>
      <c r="AU103" s="165" t="s">
        <v>85</v>
      </c>
      <c r="AV103" s="13" t="s">
        <v>83</v>
      </c>
      <c r="AW103" s="13" t="s">
        <v>37</v>
      </c>
      <c r="AX103" s="13" t="s">
        <v>76</v>
      </c>
      <c r="AY103" s="165" t="s">
        <v>189</v>
      </c>
    </row>
    <row r="104" spans="1:65" s="14" customFormat="1" ht="11.25">
      <c r="B104" s="171"/>
      <c r="D104" s="164" t="s">
        <v>200</v>
      </c>
      <c r="E104" s="172" t="s">
        <v>3</v>
      </c>
      <c r="F104" s="173" t="s">
        <v>805</v>
      </c>
      <c r="H104" s="174">
        <v>18.792000000000002</v>
      </c>
      <c r="I104" s="175"/>
      <c r="L104" s="171"/>
      <c r="M104" s="176"/>
      <c r="N104" s="177"/>
      <c r="O104" s="177"/>
      <c r="P104" s="177"/>
      <c r="Q104" s="177"/>
      <c r="R104" s="177"/>
      <c r="S104" s="177"/>
      <c r="T104" s="178"/>
      <c r="AT104" s="172" t="s">
        <v>200</v>
      </c>
      <c r="AU104" s="172" t="s">
        <v>85</v>
      </c>
      <c r="AV104" s="14" t="s">
        <v>85</v>
      </c>
      <c r="AW104" s="14" t="s">
        <v>37</v>
      </c>
      <c r="AX104" s="14" t="s">
        <v>76</v>
      </c>
      <c r="AY104" s="172" t="s">
        <v>189</v>
      </c>
    </row>
    <row r="105" spans="1:65" s="15" customFormat="1" ht="11.25">
      <c r="B105" s="179"/>
      <c r="D105" s="164" t="s">
        <v>200</v>
      </c>
      <c r="E105" s="180" t="s">
        <v>3</v>
      </c>
      <c r="F105" s="181" t="s">
        <v>203</v>
      </c>
      <c r="H105" s="182">
        <v>18.792000000000002</v>
      </c>
      <c r="I105" s="183"/>
      <c r="L105" s="179"/>
      <c r="M105" s="184"/>
      <c r="N105" s="185"/>
      <c r="O105" s="185"/>
      <c r="P105" s="185"/>
      <c r="Q105" s="185"/>
      <c r="R105" s="185"/>
      <c r="S105" s="185"/>
      <c r="T105" s="186"/>
      <c r="AT105" s="180" t="s">
        <v>200</v>
      </c>
      <c r="AU105" s="180" t="s">
        <v>85</v>
      </c>
      <c r="AV105" s="15" t="s">
        <v>196</v>
      </c>
      <c r="AW105" s="15" t="s">
        <v>37</v>
      </c>
      <c r="AX105" s="15" t="s">
        <v>83</v>
      </c>
      <c r="AY105" s="180" t="s">
        <v>189</v>
      </c>
    </row>
    <row r="106" spans="1:65" s="2" customFormat="1" ht="24.2" customHeight="1">
      <c r="A106" s="34"/>
      <c r="B106" s="144"/>
      <c r="C106" s="145" t="s">
        <v>85</v>
      </c>
      <c r="D106" s="145" t="s">
        <v>191</v>
      </c>
      <c r="E106" s="146" t="s">
        <v>806</v>
      </c>
      <c r="F106" s="147" t="s">
        <v>807</v>
      </c>
      <c r="G106" s="148" t="s">
        <v>212</v>
      </c>
      <c r="H106" s="149">
        <v>188.74100000000001</v>
      </c>
      <c r="I106" s="150"/>
      <c r="J106" s="151">
        <f>ROUND(I106*H106,2)</f>
        <v>0</v>
      </c>
      <c r="K106" s="147" t="s">
        <v>195</v>
      </c>
      <c r="L106" s="35"/>
      <c r="M106" s="152" t="s">
        <v>3</v>
      </c>
      <c r="N106" s="153" t="s">
        <v>47</v>
      </c>
      <c r="O106" s="55"/>
      <c r="P106" s="154">
        <f>O106*H106</f>
        <v>0</v>
      </c>
      <c r="Q106" s="154">
        <v>0</v>
      </c>
      <c r="R106" s="154">
        <f>Q106*H106</f>
        <v>0</v>
      </c>
      <c r="S106" s="154">
        <v>0</v>
      </c>
      <c r="T106" s="155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56" t="s">
        <v>196</v>
      </c>
      <c r="AT106" s="156" t="s">
        <v>191</v>
      </c>
      <c r="AU106" s="156" t="s">
        <v>85</v>
      </c>
      <c r="AY106" s="19" t="s">
        <v>189</v>
      </c>
      <c r="BE106" s="157">
        <f>IF(N106="základní",J106,0)</f>
        <v>0</v>
      </c>
      <c r="BF106" s="157">
        <f>IF(N106="snížená",J106,0)</f>
        <v>0</v>
      </c>
      <c r="BG106" s="157">
        <f>IF(N106="zákl. přenesená",J106,0)</f>
        <v>0</v>
      </c>
      <c r="BH106" s="157">
        <f>IF(N106="sníž. přenesená",J106,0)</f>
        <v>0</v>
      </c>
      <c r="BI106" s="157">
        <f>IF(N106="nulová",J106,0)</f>
        <v>0</v>
      </c>
      <c r="BJ106" s="19" t="s">
        <v>83</v>
      </c>
      <c r="BK106" s="157">
        <f>ROUND(I106*H106,2)</f>
        <v>0</v>
      </c>
      <c r="BL106" s="19" t="s">
        <v>196</v>
      </c>
      <c r="BM106" s="156" t="s">
        <v>808</v>
      </c>
    </row>
    <row r="107" spans="1:65" s="2" customFormat="1" ht="11.25">
      <c r="A107" s="34"/>
      <c r="B107" s="35"/>
      <c r="C107" s="34"/>
      <c r="D107" s="158" t="s">
        <v>198</v>
      </c>
      <c r="E107" s="34"/>
      <c r="F107" s="159" t="s">
        <v>809</v>
      </c>
      <c r="G107" s="34"/>
      <c r="H107" s="34"/>
      <c r="I107" s="160"/>
      <c r="J107" s="34"/>
      <c r="K107" s="34"/>
      <c r="L107" s="35"/>
      <c r="M107" s="161"/>
      <c r="N107" s="162"/>
      <c r="O107" s="55"/>
      <c r="P107" s="55"/>
      <c r="Q107" s="55"/>
      <c r="R107" s="55"/>
      <c r="S107" s="55"/>
      <c r="T107" s="56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9" t="s">
        <v>198</v>
      </c>
      <c r="AU107" s="19" t="s">
        <v>85</v>
      </c>
    </row>
    <row r="108" spans="1:65" s="13" customFormat="1" ht="11.25">
      <c r="B108" s="163"/>
      <c r="D108" s="164" t="s">
        <v>200</v>
      </c>
      <c r="E108" s="165" t="s">
        <v>3</v>
      </c>
      <c r="F108" s="166" t="s">
        <v>810</v>
      </c>
      <c r="H108" s="165" t="s">
        <v>3</v>
      </c>
      <c r="I108" s="167"/>
      <c r="L108" s="163"/>
      <c r="M108" s="168"/>
      <c r="N108" s="169"/>
      <c r="O108" s="169"/>
      <c r="P108" s="169"/>
      <c r="Q108" s="169"/>
      <c r="R108" s="169"/>
      <c r="S108" s="169"/>
      <c r="T108" s="170"/>
      <c r="AT108" s="165" t="s">
        <v>200</v>
      </c>
      <c r="AU108" s="165" t="s">
        <v>85</v>
      </c>
      <c r="AV108" s="13" t="s">
        <v>83</v>
      </c>
      <c r="AW108" s="13" t="s">
        <v>37</v>
      </c>
      <c r="AX108" s="13" t="s">
        <v>76</v>
      </c>
      <c r="AY108" s="165" t="s">
        <v>189</v>
      </c>
    </row>
    <row r="109" spans="1:65" s="14" customFormat="1" ht="11.25">
      <c r="B109" s="171"/>
      <c r="D109" s="164" t="s">
        <v>200</v>
      </c>
      <c r="E109" s="172" t="s">
        <v>3</v>
      </c>
      <c r="F109" s="173" t="s">
        <v>811</v>
      </c>
      <c r="H109" s="174">
        <v>87.641999999999996</v>
      </c>
      <c r="I109" s="175"/>
      <c r="L109" s="171"/>
      <c r="M109" s="176"/>
      <c r="N109" s="177"/>
      <c r="O109" s="177"/>
      <c r="P109" s="177"/>
      <c r="Q109" s="177"/>
      <c r="R109" s="177"/>
      <c r="S109" s="177"/>
      <c r="T109" s="178"/>
      <c r="AT109" s="172" t="s">
        <v>200</v>
      </c>
      <c r="AU109" s="172" t="s">
        <v>85</v>
      </c>
      <c r="AV109" s="14" t="s">
        <v>85</v>
      </c>
      <c r="AW109" s="14" t="s">
        <v>37</v>
      </c>
      <c r="AX109" s="14" t="s">
        <v>76</v>
      </c>
      <c r="AY109" s="172" t="s">
        <v>189</v>
      </c>
    </row>
    <row r="110" spans="1:65" s="14" customFormat="1" ht="11.25">
      <c r="B110" s="171"/>
      <c r="D110" s="164" t="s">
        <v>200</v>
      </c>
      <c r="E110" s="172" t="s">
        <v>3</v>
      </c>
      <c r="F110" s="173" t="s">
        <v>812</v>
      </c>
      <c r="H110" s="174">
        <v>101.099</v>
      </c>
      <c r="I110" s="175"/>
      <c r="L110" s="171"/>
      <c r="M110" s="176"/>
      <c r="N110" s="177"/>
      <c r="O110" s="177"/>
      <c r="P110" s="177"/>
      <c r="Q110" s="177"/>
      <c r="R110" s="177"/>
      <c r="S110" s="177"/>
      <c r="T110" s="178"/>
      <c r="AT110" s="172" t="s">
        <v>200</v>
      </c>
      <c r="AU110" s="172" t="s">
        <v>85</v>
      </c>
      <c r="AV110" s="14" t="s">
        <v>85</v>
      </c>
      <c r="AW110" s="14" t="s">
        <v>37</v>
      </c>
      <c r="AX110" s="14" t="s">
        <v>76</v>
      </c>
      <c r="AY110" s="172" t="s">
        <v>189</v>
      </c>
    </row>
    <row r="111" spans="1:65" s="15" customFormat="1" ht="11.25">
      <c r="B111" s="179"/>
      <c r="D111" s="164" t="s">
        <v>200</v>
      </c>
      <c r="E111" s="180" t="s">
        <v>3</v>
      </c>
      <c r="F111" s="181" t="s">
        <v>203</v>
      </c>
      <c r="H111" s="182">
        <v>188.74100000000001</v>
      </c>
      <c r="I111" s="183"/>
      <c r="L111" s="179"/>
      <c r="M111" s="184"/>
      <c r="N111" s="185"/>
      <c r="O111" s="185"/>
      <c r="P111" s="185"/>
      <c r="Q111" s="185"/>
      <c r="R111" s="185"/>
      <c r="S111" s="185"/>
      <c r="T111" s="186"/>
      <c r="AT111" s="180" t="s">
        <v>200</v>
      </c>
      <c r="AU111" s="180" t="s">
        <v>85</v>
      </c>
      <c r="AV111" s="15" t="s">
        <v>196</v>
      </c>
      <c r="AW111" s="15" t="s">
        <v>37</v>
      </c>
      <c r="AX111" s="15" t="s">
        <v>83</v>
      </c>
      <c r="AY111" s="180" t="s">
        <v>189</v>
      </c>
    </row>
    <row r="112" spans="1:65" s="2" customFormat="1" ht="24.2" customHeight="1">
      <c r="A112" s="34"/>
      <c r="B112" s="144"/>
      <c r="C112" s="145" t="s">
        <v>93</v>
      </c>
      <c r="D112" s="145" t="s">
        <v>191</v>
      </c>
      <c r="E112" s="146" t="s">
        <v>813</v>
      </c>
      <c r="F112" s="147" t="s">
        <v>814</v>
      </c>
      <c r="G112" s="148" t="s">
        <v>212</v>
      </c>
      <c r="H112" s="149">
        <v>19.385999999999999</v>
      </c>
      <c r="I112" s="150"/>
      <c r="J112" s="151">
        <f>ROUND(I112*H112,2)</f>
        <v>0</v>
      </c>
      <c r="K112" s="147" t="s">
        <v>195</v>
      </c>
      <c r="L112" s="35"/>
      <c r="M112" s="152" t="s">
        <v>3</v>
      </c>
      <c r="N112" s="153" t="s">
        <v>47</v>
      </c>
      <c r="O112" s="55"/>
      <c r="P112" s="154">
        <f>O112*H112</f>
        <v>0</v>
      </c>
      <c r="Q112" s="154">
        <v>0</v>
      </c>
      <c r="R112" s="154">
        <f>Q112*H112</f>
        <v>0</v>
      </c>
      <c r="S112" s="154">
        <v>0</v>
      </c>
      <c r="T112" s="155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56" t="s">
        <v>196</v>
      </c>
      <c r="AT112" s="156" t="s">
        <v>191</v>
      </c>
      <c r="AU112" s="156" t="s">
        <v>85</v>
      </c>
      <c r="AY112" s="19" t="s">
        <v>189</v>
      </c>
      <c r="BE112" s="157">
        <f>IF(N112="základní",J112,0)</f>
        <v>0</v>
      </c>
      <c r="BF112" s="157">
        <f>IF(N112="snížená",J112,0)</f>
        <v>0</v>
      </c>
      <c r="BG112" s="157">
        <f>IF(N112="zákl. přenesená",J112,0)</f>
        <v>0</v>
      </c>
      <c r="BH112" s="157">
        <f>IF(N112="sníž. přenesená",J112,0)</f>
        <v>0</v>
      </c>
      <c r="BI112" s="157">
        <f>IF(N112="nulová",J112,0)</f>
        <v>0</v>
      </c>
      <c r="BJ112" s="19" t="s">
        <v>83</v>
      </c>
      <c r="BK112" s="157">
        <f>ROUND(I112*H112,2)</f>
        <v>0</v>
      </c>
      <c r="BL112" s="19" t="s">
        <v>196</v>
      </c>
      <c r="BM112" s="156" t="s">
        <v>815</v>
      </c>
    </row>
    <row r="113" spans="1:65" s="2" customFormat="1" ht="11.25">
      <c r="A113" s="34"/>
      <c r="B113" s="35"/>
      <c r="C113" s="34"/>
      <c r="D113" s="158" t="s">
        <v>198</v>
      </c>
      <c r="E113" s="34"/>
      <c r="F113" s="159" t="s">
        <v>816</v>
      </c>
      <c r="G113" s="34"/>
      <c r="H113" s="34"/>
      <c r="I113" s="160"/>
      <c r="J113" s="34"/>
      <c r="K113" s="34"/>
      <c r="L113" s="35"/>
      <c r="M113" s="161"/>
      <c r="N113" s="162"/>
      <c r="O113" s="55"/>
      <c r="P113" s="55"/>
      <c r="Q113" s="55"/>
      <c r="R113" s="55"/>
      <c r="S113" s="55"/>
      <c r="T113" s="56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9" t="s">
        <v>198</v>
      </c>
      <c r="AU113" s="19" t="s">
        <v>85</v>
      </c>
    </row>
    <row r="114" spans="1:65" s="13" customFormat="1" ht="11.25">
      <c r="B114" s="163"/>
      <c r="D114" s="164" t="s">
        <v>200</v>
      </c>
      <c r="E114" s="165" t="s">
        <v>3</v>
      </c>
      <c r="F114" s="166" t="s">
        <v>810</v>
      </c>
      <c r="H114" s="165" t="s">
        <v>3</v>
      </c>
      <c r="I114" s="167"/>
      <c r="L114" s="163"/>
      <c r="M114" s="168"/>
      <c r="N114" s="169"/>
      <c r="O114" s="169"/>
      <c r="P114" s="169"/>
      <c r="Q114" s="169"/>
      <c r="R114" s="169"/>
      <c r="S114" s="169"/>
      <c r="T114" s="170"/>
      <c r="AT114" s="165" t="s">
        <v>200</v>
      </c>
      <c r="AU114" s="165" t="s">
        <v>85</v>
      </c>
      <c r="AV114" s="13" t="s">
        <v>83</v>
      </c>
      <c r="AW114" s="13" t="s">
        <v>37</v>
      </c>
      <c r="AX114" s="13" t="s">
        <v>76</v>
      </c>
      <c r="AY114" s="165" t="s">
        <v>189</v>
      </c>
    </row>
    <row r="115" spans="1:65" s="14" customFormat="1" ht="11.25">
      <c r="B115" s="171"/>
      <c r="D115" s="164" t="s">
        <v>200</v>
      </c>
      <c r="E115" s="172" t="s">
        <v>3</v>
      </c>
      <c r="F115" s="173" t="s">
        <v>817</v>
      </c>
      <c r="H115" s="174">
        <v>8.1539999999999999</v>
      </c>
      <c r="I115" s="175"/>
      <c r="L115" s="171"/>
      <c r="M115" s="176"/>
      <c r="N115" s="177"/>
      <c r="O115" s="177"/>
      <c r="P115" s="177"/>
      <c r="Q115" s="177"/>
      <c r="R115" s="177"/>
      <c r="S115" s="177"/>
      <c r="T115" s="178"/>
      <c r="AT115" s="172" t="s">
        <v>200</v>
      </c>
      <c r="AU115" s="172" t="s">
        <v>85</v>
      </c>
      <c r="AV115" s="14" t="s">
        <v>85</v>
      </c>
      <c r="AW115" s="14" t="s">
        <v>37</v>
      </c>
      <c r="AX115" s="14" t="s">
        <v>76</v>
      </c>
      <c r="AY115" s="172" t="s">
        <v>189</v>
      </c>
    </row>
    <row r="116" spans="1:65" s="14" customFormat="1" ht="11.25">
      <c r="B116" s="171"/>
      <c r="D116" s="164" t="s">
        <v>200</v>
      </c>
      <c r="E116" s="172" t="s">
        <v>3</v>
      </c>
      <c r="F116" s="173" t="s">
        <v>818</v>
      </c>
      <c r="H116" s="174">
        <v>11.231999999999999</v>
      </c>
      <c r="I116" s="175"/>
      <c r="L116" s="171"/>
      <c r="M116" s="176"/>
      <c r="N116" s="177"/>
      <c r="O116" s="177"/>
      <c r="P116" s="177"/>
      <c r="Q116" s="177"/>
      <c r="R116" s="177"/>
      <c r="S116" s="177"/>
      <c r="T116" s="178"/>
      <c r="AT116" s="172" t="s">
        <v>200</v>
      </c>
      <c r="AU116" s="172" t="s">
        <v>85</v>
      </c>
      <c r="AV116" s="14" t="s">
        <v>85</v>
      </c>
      <c r="AW116" s="14" t="s">
        <v>37</v>
      </c>
      <c r="AX116" s="14" t="s">
        <v>76</v>
      </c>
      <c r="AY116" s="172" t="s">
        <v>189</v>
      </c>
    </row>
    <row r="117" spans="1:65" s="15" customFormat="1" ht="11.25">
      <c r="B117" s="179"/>
      <c r="D117" s="164" t="s">
        <v>200</v>
      </c>
      <c r="E117" s="180" t="s">
        <v>3</v>
      </c>
      <c r="F117" s="181" t="s">
        <v>203</v>
      </c>
      <c r="H117" s="182">
        <v>19.385999999999999</v>
      </c>
      <c r="I117" s="183"/>
      <c r="L117" s="179"/>
      <c r="M117" s="184"/>
      <c r="N117" s="185"/>
      <c r="O117" s="185"/>
      <c r="P117" s="185"/>
      <c r="Q117" s="185"/>
      <c r="R117" s="185"/>
      <c r="S117" s="185"/>
      <c r="T117" s="186"/>
      <c r="AT117" s="180" t="s">
        <v>200</v>
      </c>
      <c r="AU117" s="180" t="s">
        <v>85</v>
      </c>
      <c r="AV117" s="15" t="s">
        <v>196</v>
      </c>
      <c r="AW117" s="15" t="s">
        <v>37</v>
      </c>
      <c r="AX117" s="15" t="s">
        <v>83</v>
      </c>
      <c r="AY117" s="180" t="s">
        <v>189</v>
      </c>
    </row>
    <row r="118" spans="1:65" s="2" customFormat="1" ht="37.9" customHeight="1">
      <c r="A118" s="34"/>
      <c r="B118" s="144"/>
      <c r="C118" s="145" t="s">
        <v>196</v>
      </c>
      <c r="D118" s="145" t="s">
        <v>191</v>
      </c>
      <c r="E118" s="146" t="s">
        <v>819</v>
      </c>
      <c r="F118" s="147" t="s">
        <v>820</v>
      </c>
      <c r="G118" s="148" t="s">
        <v>212</v>
      </c>
      <c r="H118" s="149">
        <v>226.91900000000001</v>
      </c>
      <c r="I118" s="150"/>
      <c r="J118" s="151">
        <f>ROUND(I118*H118,2)</f>
        <v>0</v>
      </c>
      <c r="K118" s="147" t="s">
        <v>195</v>
      </c>
      <c r="L118" s="35"/>
      <c r="M118" s="152" t="s">
        <v>3</v>
      </c>
      <c r="N118" s="153" t="s">
        <v>47</v>
      </c>
      <c r="O118" s="55"/>
      <c r="P118" s="154">
        <f>O118*H118</f>
        <v>0</v>
      </c>
      <c r="Q118" s="154">
        <v>0</v>
      </c>
      <c r="R118" s="154">
        <f>Q118*H118</f>
        <v>0</v>
      </c>
      <c r="S118" s="154">
        <v>0</v>
      </c>
      <c r="T118" s="155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56" t="s">
        <v>196</v>
      </c>
      <c r="AT118" s="156" t="s">
        <v>191</v>
      </c>
      <c r="AU118" s="156" t="s">
        <v>85</v>
      </c>
      <c r="AY118" s="19" t="s">
        <v>189</v>
      </c>
      <c r="BE118" s="157">
        <f>IF(N118="základní",J118,0)</f>
        <v>0</v>
      </c>
      <c r="BF118" s="157">
        <f>IF(N118="snížená",J118,0)</f>
        <v>0</v>
      </c>
      <c r="BG118" s="157">
        <f>IF(N118="zákl. přenesená",J118,0)</f>
        <v>0</v>
      </c>
      <c r="BH118" s="157">
        <f>IF(N118="sníž. přenesená",J118,0)</f>
        <v>0</v>
      </c>
      <c r="BI118" s="157">
        <f>IF(N118="nulová",J118,0)</f>
        <v>0</v>
      </c>
      <c r="BJ118" s="19" t="s">
        <v>83</v>
      </c>
      <c r="BK118" s="157">
        <f>ROUND(I118*H118,2)</f>
        <v>0</v>
      </c>
      <c r="BL118" s="19" t="s">
        <v>196</v>
      </c>
      <c r="BM118" s="156" t="s">
        <v>821</v>
      </c>
    </row>
    <row r="119" spans="1:65" s="2" customFormat="1" ht="11.25">
      <c r="A119" s="34"/>
      <c r="B119" s="35"/>
      <c r="C119" s="34"/>
      <c r="D119" s="158" t="s">
        <v>198</v>
      </c>
      <c r="E119" s="34"/>
      <c r="F119" s="159" t="s">
        <v>822</v>
      </c>
      <c r="G119" s="34"/>
      <c r="H119" s="34"/>
      <c r="I119" s="160"/>
      <c r="J119" s="34"/>
      <c r="K119" s="34"/>
      <c r="L119" s="35"/>
      <c r="M119" s="161"/>
      <c r="N119" s="162"/>
      <c r="O119" s="55"/>
      <c r="P119" s="55"/>
      <c r="Q119" s="55"/>
      <c r="R119" s="55"/>
      <c r="S119" s="55"/>
      <c r="T119" s="5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9" t="s">
        <v>198</v>
      </c>
      <c r="AU119" s="19" t="s">
        <v>85</v>
      </c>
    </row>
    <row r="120" spans="1:65" s="13" customFormat="1" ht="11.25">
      <c r="B120" s="163"/>
      <c r="D120" s="164" t="s">
        <v>200</v>
      </c>
      <c r="E120" s="165" t="s">
        <v>3</v>
      </c>
      <c r="F120" s="166" t="s">
        <v>823</v>
      </c>
      <c r="H120" s="165" t="s">
        <v>3</v>
      </c>
      <c r="I120" s="167"/>
      <c r="L120" s="163"/>
      <c r="M120" s="168"/>
      <c r="N120" s="169"/>
      <c r="O120" s="169"/>
      <c r="P120" s="169"/>
      <c r="Q120" s="169"/>
      <c r="R120" s="169"/>
      <c r="S120" s="169"/>
      <c r="T120" s="170"/>
      <c r="AT120" s="165" t="s">
        <v>200</v>
      </c>
      <c r="AU120" s="165" t="s">
        <v>85</v>
      </c>
      <c r="AV120" s="13" t="s">
        <v>83</v>
      </c>
      <c r="AW120" s="13" t="s">
        <v>37</v>
      </c>
      <c r="AX120" s="13" t="s">
        <v>76</v>
      </c>
      <c r="AY120" s="165" t="s">
        <v>189</v>
      </c>
    </row>
    <row r="121" spans="1:65" s="14" customFormat="1" ht="11.25">
      <c r="B121" s="171"/>
      <c r="D121" s="164" t="s">
        <v>200</v>
      </c>
      <c r="E121" s="172" t="s">
        <v>3</v>
      </c>
      <c r="F121" s="173" t="s">
        <v>824</v>
      </c>
      <c r="H121" s="174">
        <v>188.74100000000001</v>
      </c>
      <c r="I121" s="175"/>
      <c r="L121" s="171"/>
      <c r="M121" s="176"/>
      <c r="N121" s="177"/>
      <c r="O121" s="177"/>
      <c r="P121" s="177"/>
      <c r="Q121" s="177"/>
      <c r="R121" s="177"/>
      <c r="S121" s="177"/>
      <c r="T121" s="178"/>
      <c r="AT121" s="172" t="s">
        <v>200</v>
      </c>
      <c r="AU121" s="172" t="s">
        <v>85</v>
      </c>
      <c r="AV121" s="14" t="s">
        <v>85</v>
      </c>
      <c r="AW121" s="14" t="s">
        <v>37</v>
      </c>
      <c r="AX121" s="14" t="s">
        <v>76</v>
      </c>
      <c r="AY121" s="172" t="s">
        <v>189</v>
      </c>
    </row>
    <row r="122" spans="1:65" s="14" customFormat="1" ht="11.25">
      <c r="B122" s="171"/>
      <c r="D122" s="164" t="s">
        <v>200</v>
      </c>
      <c r="E122" s="172" t="s">
        <v>3</v>
      </c>
      <c r="F122" s="173" t="s">
        <v>825</v>
      </c>
      <c r="H122" s="174">
        <v>19.385999999999999</v>
      </c>
      <c r="I122" s="175"/>
      <c r="L122" s="171"/>
      <c r="M122" s="176"/>
      <c r="N122" s="177"/>
      <c r="O122" s="177"/>
      <c r="P122" s="177"/>
      <c r="Q122" s="177"/>
      <c r="R122" s="177"/>
      <c r="S122" s="177"/>
      <c r="T122" s="178"/>
      <c r="AT122" s="172" t="s">
        <v>200</v>
      </c>
      <c r="AU122" s="172" t="s">
        <v>85</v>
      </c>
      <c r="AV122" s="14" t="s">
        <v>85</v>
      </c>
      <c r="AW122" s="14" t="s">
        <v>37</v>
      </c>
      <c r="AX122" s="14" t="s">
        <v>76</v>
      </c>
      <c r="AY122" s="172" t="s">
        <v>189</v>
      </c>
    </row>
    <row r="123" spans="1:65" s="14" customFormat="1" ht="11.25">
      <c r="B123" s="171"/>
      <c r="D123" s="164" t="s">
        <v>200</v>
      </c>
      <c r="E123" s="172" t="s">
        <v>3</v>
      </c>
      <c r="F123" s="173" t="s">
        <v>826</v>
      </c>
      <c r="H123" s="174">
        <v>18.792000000000002</v>
      </c>
      <c r="I123" s="175"/>
      <c r="L123" s="171"/>
      <c r="M123" s="176"/>
      <c r="N123" s="177"/>
      <c r="O123" s="177"/>
      <c r="P123" s="177"/>
      <c r="Q123" s="177"/>
      <c r="R123" s="177"/>
      <c r="S123" s="177"/>
      <c r="T123" s="178"/>
      <c r="AT123" s="172" t="s">
        <v>200</v>
      </c>
      <c r="AU123" s="172" t="s">
        <v>85</v>
      </c>
      <c r="AV123" s="14" t="s">
        <v>85</v>
      </c>
      <c r="AW123" s="14" t="s">
        <v>37</v>
      </c>
      <c r="AX123" s="14" t="s">
        <v>76</v>
      </c>
      <c r="AY123" s="172" t="s">
        <v>189</v>
      </c>
    </row>
    <row r="124" spans="1:65" s="15" customFormat="1" ht="11.25">
      <c r="B124" s="179"/>
      <c r="D124" s="164" t="s">
        <v>200</v>
      </c>
      <c r="E124" s="180" t="s">
        <v>3</v>
      </c>
      <c r="F124" s="181" t="s">
        <v>203</v>
      </c>
      <c r="H124" s="182">
        <v>226.91900000000001</v>
      </c>
      <c r="I124" s="183"/>
      <c r="L124" s="179"/>
      <c r="M124" s="184"/>
      <c r="N124" s="185"/>
      <c r="O124" s="185"/>
      <c r="P124" s="185"/>
      <c r="Q124" s="185"/>
      <c r="R124" s="185"/>
      <c r="S124" s="185"/>
      <c r="T124" s="186"/>
      <c r="AT124" s="180" t="s">
        <v>200</v>
      </c>
      <c r="AU124" s="180" t="s">
        <v>85</v>
      </c>
      <c r="AV124" s="15" t="s">
        <v>196</v>
      </c>
      <c r="AW124" s="15" t="s">
        <v>37</v>
      </c>
      <c r="AX124" s="15" t="s">
        <v>83</v>
      </c>
      <c r="AY124" s="180" t="s">
        <v>189</v>
      </c>
    </row>
    <row r="125" spans="1:65" s="2" customFormat="1" ht="24.2" customHeight="1">
      <c r="A125" s="34"/>
      <c r="B125" s="144"/>
      <c r="C125" s="145" t="s">
        <v>226</v>
      </c>
      <c r="D125" s="145" t="s">
        <v>191</v>
      </c>
      <c r="E125" s="146" t="s">
        <v>827</v>
      </c>
      <c r="F125" s="147" t="s">
        <v>828</v>
      </c>
      <c r="G125" s="148" t="s">
        <v>238</v>
      </c>
      <c r="H125" s="149">
        <v>431.14600000000002</v>
      </c>
      <c r="I125" s="150"/>
      <c r="J125" s="151">
        <f>ROUND(I125*H125,2)</f>
        <v>0</v>
      </c>
      <c r="K125" s="147" t="s">
        <v>195</v>
      </c>
      <c r="L125" s="35"/>
      <c r="M125" s="152" t="s">
        <v>3</v>
      </c>
      <c r="N125" s="153" t="s">
        <v>47</v>
      </c>
      <c r="O125" s="55"/>
      <c r="P125" s="154">
        <f>O125*H125</f>
        <v>0</v>
      </c>
      <c r="Q125" s="154">
        <v>0</v>
      </c>
      <c r="R125" s="154">
        <f>Q125*H125</f>
        <v>0</v>
      </c>
      <c r="S125" s="154">
        <v>0</v>
      </c>
      <c r="T125" s="15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56" t="s">
        <v>196</v>
      </c>
      <c r="AT125" s="156" t="s">
        <v>191</v>
      </c>
      <c r="AU125" s="156" t="s">
        <v>85</v>
      </c>
      <c r="AY125" s="19" t="s">
        <v>189</v>
      </c>
      <c r="BE125" s="157">
        <f>IF(N125="základní",J125,0)</f>
        <v>0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9" t="s">
        <v>83</v>
      </c>
      <c r="BK125" s="157">
        <f>ROUND(I125*H125,2)</f>
        <v>0</v>
      </c>
      <c r="BL125" s="19" t="s">
        <v>196</v>
      </c>
      <c r="BM125" s="156" t="s">
        <v>829</v>
      </c>
    </row>
    <row r="126" spans="1:65" s="2" customFormat="1" ht="11.25">
      <c r="A126" s="34"/>
      <c r="B126" s="35"/>
      <c r="C126" s="34"/>
      <c r="D126" s="158" t="s">
        <v>198</v>
      </c>
      <c r="E126" s="34"/>
      <c r="F126" s="159" t="s">
        <v>830</v>
      </c>
      <c r="G126" s="34"/>
      <c r="H126" s="34"/>
      <c r="I126" s="160"/>
      <c r="J126" s="34"/>
      <c r="K126" s="34"/>
      <c r="L126" s="35"/>
      <c r="M126" s="161"/>
      <c r="N126" s="162"/>
      <c r="O126" s="55"/>
      <c r="P126" s="55"/>
      <c r="Q126" s="55"/>
      <c r="R126" s="55"/>
      <c r="S126" s="55"/>
      <c r="T126" s="5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9" t="s">
        <v>198</v>
      </c>
      <c r="AU126" s="19" t="s">
        <v>85</v>
      </c>
    </row>
    <row r="127" spans="1:65" s="14" customFormat="1" ht="11.25">
      <c r="B127" s="171"/>
      <c r="D127" s="164" t="s">
        <v>200</v>
      </c>
      <c r="E127" s="172" t="s">
        <v>3</v>
      </c>
      <c r="F127" s="173" t="s">
        <v>831</v>
      </c>
      <c r="H127" s="174">
        <v>358.608</v>
      </c>
      <c r="I127" s="175"/>
      <c r="L127" s="171"/>
      <c r="M127" s="176"/>
      <c r="N127" s="177"/>
      <c r="O127" s="177"/>
      <c r="P127" s="177"/>
      <c r="Q127" s="177"/>
      <c r="R127" s="177"/>
      <c r="S127" s="177"/>
      <c r="T127" s="178"/>
      <c r="AT127" s="172" t="s">
        <v>200</v>
      </c>
      <c r="AU127" s="172" t="s">
        <v>85</v>
      </c>
      <c r="AV127" s="14" t="s">
        <v>85</v>
      </c>
      <c r="AW127" s="14" t="s">
        <v>37</v>
      </c>
      <c r="AX127" s="14" t="s">
        <v>76</v>
      </c>
      <c r="AY127" s="172" t="s">
        <v>189</v>
      </c>
    </row>
    <row r="128" spans="1:65" s="14" customFormat="1" ht="11.25">
      <c r="B128" s="171"/>
      <c r="D128" s="164" t="s">
        <v>200</v>
      </c>
      <c r="E128" s="172" t="s">
        <v>3</v>
      </c>
      <c r="F128" s="173" t="s">
        <v>832</v>
      </c>
      <c r="H128" s="174">
        <v>36.832999999999998</v>
      </c>
      <c r="I128" s="175"/>
      <c r="L128" s="171"/>
      <c r="M128" s="176"/>
      <c r="N128" s="177"/>
      <c r="O128" s="177"/>
      <c r="P128" s="177"/>
      <c r="Q128" s="177"/>
      <c r="R128" s="177"/>
      <c r="S128" s="177"/>
      <c r="T128" s="178"/>
      <c r="AT128" s="172" t="s">
        <v>200</v>
      </c>
      <c r="AU128" s="172" t="s">
        <v>85</v>
      </c>
      <c r="AV128" s="14" t="s">
        <v>85</v>
      </c>
      <c r="AW128" s="14" t="s">
        <v>37</v>
      </c>
      <c r="AX128" s="14" t="s">
        <v>76</v>
      </c>
      <c r="AY128" s="172" t="s">
        <v>189</v>
      </c>
    </row>
    <row r="129" spans="1:65" s="14" customFormat="1" ht="11.25">
      <c r="B129" s="171"/>
      <c r="D129" s="164" t="s">
        <v>200</v>
      </c>
      <c r="E129" s="172" t="s">
        <v>3</v>
      </c>
      <c r="F129" s="173" t="s">
        <v>833</v>
      </c>
      <c r="H129" s="174">
        <v>35.704999999999998</v>
      </c>
      <c r="I129" s="175"/>
      <c r="L129" s="171"/>
      <c r="M129" s="176"/>
      <c r="N129" s="177"/>
      <c r="O129" s="177"/>
      <c r="P129" s="177"/>
      <c r="Q129" s="177"/>
      <c r="R129" s="177"/>
      <c r="S129" s="177"/>
      <c r="T129" s="178"/>
      <c r="AT129" s="172" t="s">
        <v>200</v>
      </c>
      <c r="AU129" s="172" t="s">
        <v>85</v>
      </c>
      <c r="AV129" s="14" t="s">
        <v>85</v>
      </c>
      <c r="AW129" s="14" t="s">
        <v>37</v>
      </c>
      <c r="AX129" s="14" t="s">
        <v>76</v>
      </c>
      <c r="AY129" s="172" t="s">
        <v>189</v>
      </c>
    </row>
    <row r="130" spans="1:65" s="15" customFormat="1" ht="11.25">
      <c r="B130" s="179"/>
      <c r="D130" s="164" t="s">
        <v>200</v>
      </c>
      <c r="E130" s="180" t="s">
        <v>3</v>
      </c>
      <c r="F130" s="181" t="s">
        <v>203</v>
      </c>
      <c r="H130" s="182">
        <v>431.14600000000002</v>
      </c>
      <c r="I130" s="183"/>
      <c r="L130" s="179"/>
      <c r="M130" s="184"/>
      <c r="N130" s="185"/>
      <c r="O130" s="185"/>
      <c r="P130" s="185"/>
      <c r="Q130" s="185"/>
      <c r="R130" s="185"/>
      <c r="S130" s="185"/>
      <c r="T130" s="186"/>
      <c r="AT130" s="180" t="s">
        <v>200</v>
      </c>
      <c r="AU130" s="180" t="s">
        <v>85</v>
      </c>
      <c r="AV130" s="15" t="s">
        <v>196</v>
      </c>
      <c r="AW130" s="15" t="s">
        <v>37</v>
      </c>
      <c r="AX130" s="15" t="s">
        <v>83</v>
      </c>
      <c r="AY130" s="180" t="s">
        <v>189</v>
      </c>
    </row>
    <row r="131" spans="1:65" s="2" customFormat="1" ht="24.2" customHeight="1">
      <c r="A131" s="34"/>
      <c r="B131" s="144"/>
      <c r="C131" s="145" t="s">
        <v>234</v>
      </c>
      <c r="D131" s="145" t="s">
        <v>191</v>
      </c>
      <c r="E131" s="146" t="s">
        <v>392</v>
      </c>
      <c r="F131" s="147" t="s">
        <v>393</v>
      </c>
      <c r="G131" s="148" t="s">
        <v>212</v>
      </c>
      <c r="H131" s="149">
        <v>170.90799999999999</v>
      </c>
      <c r="I131" s="150"/>
      <c r="J131" s="151">
        <f>ROUND(I131*H131,2)</f>
        <v>0</v>
      </c>
      <c r="K131" s="147" t="s">
        <v>195</v>
      </c>
      <c r="L131" s="35"/>
      <c r="M131" s="152" t="s">
        <v>3</v>
      </c>
      <c r="N131" s="153" t="s">
        <v>47</v>
      </c>
      <c r="O131" s="55"/>
      <c r="P131" s="154">
        <f>O131*H131</f>
        <v>0</v>
      </c>
      <c r="Q131" s="154">
        <v>0</v>
      </c>
      <c r="R131" s="154">
        <f>Q131*H131</f>
        <v>0</v>
      </c>
      <c r="S131" s="154">
        <v>0</v>
      </c>
      <c r="T131" s="15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56" t="s">
        <v>196</v>
      </c>
      <c r="AT131" s="156" t="s">
        <v>191</v>
      </c>
      <c r="AU131" s="156" t="s">
        <v>85</v>
      </c>
      <c r="AY131" s="19" t="s">
        <v>189</v>
      </c>
      <c r="BE131" s="157">
        <f>IF(N131="základní",J131,0)</f>
        <v>0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9" t="s">
        <v>83</v>
      </c>
      <c r="BK131" s="157">
        <f>ROUND(I131*H131,2)</f>
        <v>0</v>
      </c>
      <c r="BL131" s="19" t="s">
        <v>196</v>
      </c>
      <c r="BM131" s="156" t="s">
        <v>834</v>
      </c>
    </row>
    <row r="132" spans="1:65" s="2" customFormat="1" ht="11.25">
      <c r="A132" s="34"/>
      <c r="B132" s="35"/>
      <c r="C132" s="34"/>
      <c r="D132" s="158" t="s">
        <v>198</v>
      </c>
      <c r="E132" s="34"/>
      <c r="F132" s="159" t="s">
        <v>395</v>
      </c>
      <c r="G132" s="34"/>
      <c r="H132" s="34"/>
      <c r="I132" s="160"/>
      <c r="J132" s="34"/>
      <c r="K132" s="34"/>
      <c r="L132" s="35"/>
      <c r="M132" s="161"/>
      <c r="N132" s="162"/>
      <c r="O132" s="55"/>
      <c r="P132" s="55"/>
      <c r="Q132" s="55"/>
      <c r="R132" s="55"/>
      <c r="S132" s="55"/>
      <c r="T132" s="56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9" t="s">
        <v>198</v>
      </c>
      <c r="AU132" s="19" t="s">
        <v>85</v>
      </c>
    </row>
    <row r="133" spans="1:65" s="13" customFormat="1" ht="11.25">
      <c r="B133" s="163"/>
      <c r="D133" s="164" t="s">
        <v>200</v>
      </c>
      <c r="E133" s="165" t="s">
        <v>3</v>
      </c>
      <c r="F133" s="166" t="s">
        <v>835</v>
      </c>
      <c r="H133" s="165" t="s">
        <v>3</v>
      </c>
      <c r="I133" s="167"/>
      <c r="L133" s="163"/>
      <c r="M133" s="168"/>
      <c r="N133" s="169"/>
      <c r="O133" s="169"/>
      <c r="P133" s="169"/>
      <c r="Q133" s="169"/>
      <c r="R133" s="169"/>
      <c r="S133" s="169"/>
      <c r="T133" s="170"/>
      <c r="AT133" s="165" t="s">
        <v>200</v>
      </c>
      <c r="AU133" s="165" t="s">
        <v>85</v>
      </c>
      <c r="AV133" s="13" t="s">
        <v>83</v>
      </c>
      <c r="AW133" s="13" t="s">
        <v>37</v>
      </c>
      <c r="AX133" s="13" t="s">
        <v>76</v>
      </c>
      <c r="AY133" s="165" t="s">
        <v>189</v>
      </c>
    </row>
    <row r="134" spans="1:65" s="14" customFormat="1" ht="11.25">
      <c r="B134" s="171"/>
      <c r="D134" s="164" t="s">
        <v>200</v>
      </c>
      <c r="E134" s="172" t="s">
        <v>3</v>
      </c>
      <c r="F134" s="173" t="s">
        <v>836</v>
      </c>
      <c r="H134" s="174">
        <v>70.466999999999999</v>
      </c>
      <c r="I134" s="175"/>
      <c r="L134" s="171"/>
      <c r="M134" s="176"/>
      <c r="N134" s="177"/>
      <c r="O134" s="177"/>
      <c r="P134" s="177"/>
      <c r="Q134" s="177"/>
      <c r="R134" s="177"/>
      <c r="S134" s="177"/>
      <c r="T134" s="178"/>
      <c r="AT134" s="172" t="s">
        <v>200</v>
      </c>
      <c r="AU134" s="172" t="s">
        <v>85</v>
      </c>
      <c r="AV134" s="14" t="s">
        <v>85</v>
      </c>
      <c r="AW134" s="14" t="s">
        <v>37</v>
      </c>
      <c r="AX134" s="14" t="s">
        <v>76</v>
      </c>
      <c r="AY134" s="172" t="s">
        <v>189</v>
      </c>
    </row>
    <row r="135" spans="1:65" s="14" customFormat="1" ht="11.25">
      <c r="B135" s="171"/>
      <c r="D135" s="164" t="s">
        <v>200</v>
      </c>
      <c r="E135" s="172" t="s">
        <v>3</v>
      </c>
      <c r="F135" s="173" t="s">
        <v>837</v>
      </c>
      <c r="H135" s="174">
        <v>63.87</v>
      </c>
      <c r="I135" s="175"/>
      <c r="L135" s="171"/>
      <c r="M135" s="176"/>
      <c r="N135" s="177"/>
      <c r="O135" s="177"/>
      <c r="P135" s="177"/>
      <c r="Q135" s="177"/>
      <c r="R135" s="177"/>
      <c r="S135" s="177"/>
      <c r="T135" s="178"/>
      <c r="AT135" s="172" t="s">
        <v>200</v>
      </c>
      <c r="AU135" s="172" t="s">
        <v>85</v>
      </c>
      <c r="AV135" s="14" t="s">
        <v>85</v>
      </c>
      <c r="AW135" s="14" t="s">
        <v>37</v>
      </c>
      <c r="AX135" s="14" t="s">
        <v>76</v>
      </c>
      <c r="AY135" s="172" t="s">
        <v>189</v>
      </c>
    </row>
    <row r="136" spans="1:65" s="13" customFormat="1" ht="11.25">
      <c r="B136" s="163"/>
      <c r="D136" s="164" t="s">
        <v>200</v>
      </c>
      <c r="E136" s="165" t="s">
        <v>3</v>
      </c>
      <c r="F136" s="166" t="s">
        <v>838</v>
      </c>
      <c r="H136" s="165" t="s">
        <v>3</v>
      </c>
      <c r="I136" s="167"/>
      <c r="L136" s="163"/>
      <c r="M136" s="168"/>
      <c r="N136" s="169"/>
      <c r="O136" s="169"/>
      <c r="P136" s="169"/>
      <c r="Q136" s="169"/>
      <c r="R136" s="169"/>
      <c r="S136" s="169"/>
      <c r="T136" s="170"/>
      <c r="AT136" s="165" t="s">
        <v>200</v>
      </c>
      <c r="AU136" s="165" t="s">
        <v>85</v>
      </c>
      <c r="AV136" s="13" t="s">
        <v>83</v>
      </c>
      <c r="AW136" s="13" t="s">
        <v>37</v>
      </c>
      <c r="AX136" s="13" t="s">
        <v>76</v>
      </c>
      <c r="AY136" s="165" t="s">
        <v>189</v>
      </c>
    </row>
    <row r="137" spans="1:65" s="14" customFormat="1" ht="11.25">
      <c r="B137" s="171"/>
      <c r="D137" s="164" t="s">
        <v>200</v>
      </c>
      <c r="E137" s="172" t="s">
        <v>3</v>
      </c>
      <c r="F137" s="173" t="s">
        <v>839</v>
      </c>
      <c r="H137" s="174">
        <v>20.675999999999998</v>
      </c>
      <c r="I137" s="175"/>
      <c r="L137" s="171"/>
      <c r="M137" s="176"/>
      <c r="N137" s="177"/>
      <c r="O137" s="177"/>
      <c r="P137" s="177"/>
      <c r="Q137" s="177"/>
      <c r="R137" s="177"/>
      <c r="S137" s="177"/>
      <c r="T137" s="178"/>
      <c r="AT137" s="172" t="s">
        <v>200</v>
      </c>
      <c r="AU137" s="172" t="s">
        <v>85</v>
      </c>
      <c r="AV137" s="14" t="s">
        <v>85</v>
      </c>
      <c r="AW137" s="14" t="s">
        <v>37</v>
      </c>
      <c r="AX137" s="14" t="s">
        <v>76</v>
      </c>
      <c r="AY137" s="172" t="s">
        <v>189</v>
      </c>
    </row>
    <row r="138" spans="1:65" s="14" customFormat="1" ht="11.25">
      <c r="B138" s="171"/>
      <c r="D138" s="164" t="s">
        <v>200</v>
      </c>
      <c r="E138" s="172" t="s">
        <v>3</v>
      </c>
      <c r="F138" s="173" t="s">
        <v>840</v>
      </c>
      <c r="H138" s="174">
        <v>15.895</v>
      </c>
      <c r="I138" s="175"/>
      <c r="L138" s="171"/>
      <c r="M138" s="176"/>
      <c r="N138" s="177"/>
      <c r="O138" s="177"/>
      <c r="P138" s="177"/>
      <c r="Q138" s="177"/>
      <c r="R138" s="177"/>
      <c r="S138" s="177"/>
      <c r="T138" s="178"/>
      <c r="AT138" s="172" t="s">
        <v>200</v>
      </c>
      <c r="AU138" s="172" t="s">
        <v>85</v>
      </c>
      <c r="AV138" s="14" t="s">
        <v>85</v>
      </c>
      <c r="AW138" s="14" t="s">
        <v>37</v>
      </c>
      <c r="AX138" s="14" t="s">
        <v>76</v>
      </c>
      <c r="AY138" s="172" t="s">
        <v>189</v>
      </c>
    </row>
    <row r="139" spans="1:65" s="15" customFormat="1" ht="11.25">
      <c r="B139" s="179"/>
      <c r="D139" s="164" t="s">
        <v>200</v>
      </c>
      <c r="E139" s="180" t="s">
        <v>3</v>
      </c>
      <c r="F139" s="181" t="s">
        <v>203</v>
      </c>
      <c r="H139" s="182">
        <v>170.90799999999999</v>
      </c>
      <c r="I139" s="183"/>
      <c r="L139" s="179"/>
      <c r="M139" s="184"/>
      <c r="N139" s="185"/>
      <c r="O139" s="185"/>
      <c r="P139" s="185"/>
      <c r="Q139" s="185"/>
      <c r="R139" s="185"/>
      <c r="S139" s="185"/>
      <c r="T139" s="186"/>
      <c r="AT139" s="180" t="s">
        <v>200</v>
      </c>
      <c r="AU139" s="180" t="s">
        <v>85</v>
      </c>
      <c r="AV139" s="15" t="s">
        <v>196</v>
      </c>
      <c r="AW139" s="15" t="s">
        <v>37</v>
      </c>
      <c r="AX139" s="15" t="s">
        <v>83</v>
      </c>
      <c r="AY139" s="180" t="s">
        <v>189</v>
      </c>
    </row>
    <row r="140" spans="1:65" s="2" customFormat="1" ht="16.5" customHeight="1">
      <c r="A140" s="34"/>
      <c r="B140" s="144"/>
      <c r="C140" s="187" t="s">
        <v>245</v>
      </c>
      <c r="D140" s="187" t="s">
        <v>235</v>
      </c>
      <c r="E140" s="188" t="s">
        <v>841</v>
      </c>
      <c r="F140" s="189" t="s">
        <v>842</v>
      </c>
      <c r="G140" s="190" t="s">
        <v>238</v>
      </c>
      <c r="H140" s="191">
        <v>324.72500000000002</v>
      </c>
      <c r="I140" s="192"/>
      <c r="J140" s="193">
        <f>ROUND(I140*H140,2)</f>
        <v>0</v>
      </c>
      <c r="K140" s="189" t="s">
        <v>195</v>
      </c>
      <c r="L140" s="194"/>
      <c r="M140" s="195" t="s">
        <v>3</v>
      </c>
      <c r="N140" s="196" t="s">
        <v>47</v>
      </c>
      <c r="O140" s="55"/>
      <c r="P140" s="154">
        <f>O140*H140</f>
        <v>0</v>
      </c>
      <c r="Q140" s="154">
        <v>1</v>
      </c>
      <c r="R140" s="154">
        <f>Q140*H140</f>
        <v>324.72500000000002</v>
      </c>
      <c r="S140" s="154">
        <v>0</v>
      </c>
      <c r="T140" s="15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56" t="s">
        <v>239</v>
      </c>
      <c r="AT140" s="156" t="s">
        <v>235</v>
      </c>
      <c r="AU140" s="156" t="s">
        <v>85</v>
      </c>
      <c r="AY140" s="19" t="s">
        <v>189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9" t="s">
        <v>83</v>
      </c>
      <c r="BK140" s="157">
        <f>ROUND(I140*H140,2)</f>
        <v>0</v>
      </c>
      <c r="BL140" s="19" t="s">
        <v>196</v>
      </c>
      <c r="BM140" s="156" t="s">
        <v>843</v>
      </c>
    </row>
    <row r="141" spans="1:65" s="14" customFormat="1" ht="11.25">
      <c r="B141" s="171"/>
      <c r="D141" s="164" t="s">
        <v>200</v>
      </c>
      <c r="E141" s="172" t="s">
        <v>3</v>
      </c>
      <c r="F141" s="173" t="s">
        <v>844</v>
      </c>
      <c r="H141" s="174">
        <v>324.72500000000002</v>
      </c>
      <c r="I141" s="175"/>
      <c r="L141" s="171"/>
      <c r="M141" s="176"/>
      <c r="N141" s="177"/>
      <c r="O141" s="177"/>
      <c r="P141" s="177"/>
      <c r="Q141" s="177"/>
      <c r="R141" s="177"/>
      <c r="S141" s="177"/>
      <c r="T141" s="178"/>
      <c r="AT141" s="172" t="s">
        <v>200</v>
      </c>
      <c r="AU141" s="172" t="s">
        <v>85</v>
      </c>
      <c r="AV141" s="14" t="s">
        <v>85</v>
      </c>
      <c r="AW141" s="14" t="s">
        <v>37</v>
      </c>
      <c r="AX141" s="14" t="s">
        <v>76</v>
      </c>
      <c r="AY141" s="172" t="s">
        <v>189</v>
      </c>
    </row>
    <row r="142" spans="1:65" s="15" customFormat="1" ht="11.25">
      <c r="B142" s="179"/>
      <c r="D142" s="164" t="s">
        <v>200</v>
      </c>
      <c r="E142" s="180" t="s">
        <v>3</v>
      </c>
      <c r="F142" s="181" t="s">
        <v>203</v>
      </c>
      <c r="H142" s="182">
        <v>324.72500000000002</v>
      </c>
      <c r="I142" s="183"/>
      <c r="L142" s="179"/>
      <c r="M142" s="184"/>
      <c r="N142" s="185"/>
      <c r="O142" s="185"/>
      <c r="P142" s="185"/>
      <c r="Q142" s="185"/>
      <c r="R142" s="185"/>
      <c r="S142" s="185"/>
      <c r="T142" s="186"/>
      <c r="AT142" s="180" t="s">
        <v>200</v>
      </c>
      <c r="AU142" s="180" t="s">
        <v>85</v>
      </c>
      <c r="AV142" s="15" t="s">
        <v>196</v>
      </c>
      <c r="AW142" s="15" t="s">
        <v>37</v>
      </c>
      <c r="AX142" s="15" t="s">
        <v>83</v>
      </c>
      <c r="AY142" s="180" t="s">
        <v>189</v>
      </c>
    </row>
    <row r="143" spans="1:65" s="2" customFormat="1" ht="24.2" customHeight="1">
      <c r="A143" s="34"/>
      <c r="B143" s="144"/>
      <c r="C143" s="145" t="s">
        <v>239</v>
      </c>
      <c r="D143" s="145" t="s">
        <v>191</v>
      </c>
      <c r="E143" s="146" t="s">
        <v>845</v>
      </c>
      <c r="F143" s="147" t="s">
        <v>846</v>
      </c>
      <c r="G143" s="148" t="s">
        <v>221</v>
      </c>
      <c r="H143" s="149">
        <v>160</v>
      </c>
      <c r="I143" s="150"/>
      <c r="J143" s="151">
        <f>ROUND(I143*H143,2)</f>
        <v>0</v>
      </c>
      <c r="K143" s="147" t="s">
        <v>195</v>
      </c>
      <c r="L143" s="35"/>
      <c r="M143" s="152" t="s">
        <v>3</v>
      </c>
      <c r="N143" s="153" t="s">
        <v>47</v>
      </c>
      <c r="O143" s="55"/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56" t="s">
        <v>196</v>
      </c>
      <c r="AT143" s="156" t="s">
        <v>191</v>
      </c>
      <c r="AU143" s="156" t="s">
        <v>85</v>
      </c>
      <c r="AY143" s="19" t="s">
        <v>189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9" t="s">
        <v>83</v>
      </c>
      <c r="BK143" s="157">
        <f>ROUND(I143*H143,2)</f>
        <v>0</v>
      </c>
      <c r="BL143" s="19" t="s">
        <v>196</v>
      </c>
      <c r="BM143" s="156" t="s">
        <v>847</v>
      </c>
    </row>
    <row r="144" spans="1:65" s="2" customFormat="1" ht="11.25">
      <c r="A144" s="34"/>
      <c r="B144" s="35"/>
      <c r="C144" s="34"/>
      <c r="D144" s="158" t="s">
        <v>198</v>
      </c>
      <c r="E144" s="34"/>
      <c r="F144" s="159" t="s">
        <v>848</v>
      </c>
      <c r="G144" s="34"/>
      <c r="H144" s="34"/>
      <c r="I144" s="160"/>
      <c r="J144" s="34"/>
      <c r="K144" s="34"/>
      <c r="L144" s="35"/>
      <c r="M144" s="161"/>
      <c r="N144" s="162"/>
      <c r="O144" s="55"/>
      <c r="P144" s="55"/>
      <c r="Q144" s="55"/>
      <c r="R144" s="55"/>
      <c r="S144" s="55"/>
      <c r="T144" s="56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9" t="s">
        <v>198</v>
      </c>
      <c r="AU144" s="19" t="s">
        <v>85</v>
      </c>
    </row>
    <row r="145" spans="1:65" s="13" customFormat="1" ht="11.25">
      <c r="B145" s="163"/>
      <c r="D145" s="164" t="s">
        <v>200</v>
      </c>
      <c r="E145" s="165" t="s">
        <v>3</v>
      </c>
      <c r="F145" s="166" t="s">
        <v>810</v>
      </c>
      <c r="H145" s="165" t="s">
        <v>3</v>
      </c>
      <c r="I145" s="167"/>
      <c r="L145" s="163"/>
      <c r="M145" s="168"/>
      <c r="N145" s="169"/>
      <c r="O145" s="169"/>
      <c r="P145" s="169"/>
      <c r="Q145" s="169"/>
      <c r="R145" s="169"/>
      <c r="S145" s="169"/>
      <c r="T145" s="170"/>
      <c r="AT145" s="165" t="s">
        <v>200</v>
      </c>
      <c r="AU145" s="165" t="s">
        <v>85</v>
      </c>
      <c r="AV145" s="13" t="s">
        <v>83</v>
      </c>
      <c r="AW145" s="13" t="s">
        <v>37</v>
      </c>
      <c r="AX145" s="13" t="s">
        <v>76</v>
      </c>
      <c r="AY145" s="165" t="s">
        <v>189</v>
      </c>
    </row>
    <row r="146" spans="1:65" s="14" customFormat="1" ht="11.25">
      <c r="B146" s="171"/>
      <c r="D146" s="164" t="s">
        <v>200</v>
      </c>
      <c r="E146" s="172" t="s">
        <v>3</v>
      </c>
      <c r="F146" s="173" t="s">
        <v>849</v>
      </c>
      <c r="H146" s="174">
        <v>160</v>
      </c>
      <c r="I146" s="175"/>
      <c r="L146" s="171"/>
      <c r="M146" s="176"/>
      <c r="N146" s="177"/>
      <c r="O146" s="177"/>
      <c r="P146" s="177"/>
      <c r="Q146" s="177"/>
      <c r="R146" s="177"/>
      <c r="S146" s="177"/>
      <c r="T146" s="178"/>
      <c r="AT146" s="172" t="s">
        <v>200</v>
      </c>
      <c r="AU146" s="172" t="s">
        <v>85</v>
      </c>
      <c r="AV146" s="14" t="s">
        <v>85</v>
      </c>
      <c r="AW146" s="14" t="s">
        <v>37</v>
      </c>
      <c r="AX146" s="14" t="s">
        <v>76</v>
      </c>
      <c r="AY146" s="172" t="s">
        <v>189</v>
      </c>
    </row>
    <row r="147" spans="1:65" s="15" customFormat="1" ht="11.25">
      <c r="B147" s="179"/>
      <c r="D147" s="164" t="s">
        <v>200</v>
      </c>
      <c r="E147" s="180" t="s">
        <v>3</v>
      </c>
      <c r="F147" s="181" t="s">
        <v>203</v>
      </c>
      <c r="H147" s="182">
        <v>160</v>
      </c>
      <c r="I147" s="183"/>
      <c r="L147" s="179"/>
      <c r="M147" s="184"/>
      <c r="N147" s="185"/>
      <c r="O147" s="185"/>
      <c r="P147" s="185"/>
      <c r="Q147" s="185"/>
      <c r="R147" s="185"/>
      <c r="S147" s="185"/>
      <c r="T147" s="186"/>
      <c r="AT147" s="180" t="s">
        <v>200</v>
      </c>
      <c r="AU147" s="180" t="s">
        <v>85</v>
      </c>
      <c r="AV147" s="15" t="s">
        <v>196</v>
      </c>
      <c r="AW147" s="15" t="s">
        <v>37</v>
      </c>
      <c r="AX147" s="15" t="s">
        <v>83</v>
      </c>
      <c r="AY147" s="180" t="s">
        <v>189</v>
      </c>
    </row>
    <row r="148" spans="1:65" s="2" customFormat="1" ht="16.5" customHeight="1">
      <c r="A148" s="34"/>
      <c r="B148" s="144"/>
      <c r="C148" s="187" t="s">
        <v>260</v>
      </c>
      <c r="D148" s="187" t="s">
        <v>235</v>
      </c>
      <c r="E148" s="188" t="s">
        <v>281</v>
      </c>
      <c r="F148" s="189" t="s">
        <v>282</v>
      </c>
      <c r="G148" s="190" t="s">
        <v>283</v>
      </c>
      <c r="H148" s="191">
        <v>3.2</v>
      </c>
      <c r="I148" s="192"/>
      <c r="J148" s="193">
        <f>ROUND(I148*H148,2)</f>
        <v>0</v>
      </c>
      <c r="K148" s="189" t="s">
        <v>195</v>
      </c>
      <c r="L148" s="194"/>
      <c r="M148" s="195" t="s">
        <v>3</v>
      </c>
      <c r="N148" s="196" t="s">
        <v>47</v>
      </c>
      <c r="O148" s="55"/>
      <c r="P148" s="154">
        <f>O148*H148</f>
        <v>0</v>
      </c>
      <c r="Q148" s="154">
        <v>1E-3</v>
      </c>
      <c r="R148" s="154">
        <f>Q148*H148</f>
        <v>3.2000000000000002E-3</v>
      </c>
      <c r="S148" s="154">
        <v>0</v>
      </c>
      <c r="T148" s="15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56" t="s">
        <v>239</v>
      </c>
      <c r="AT148" s="156" t="s">
        <v>235</v>
      </c>
      <c r="AU148" s="156" t="s">
        <v>85</v>
      </c>
      <c r="AY148" s="19" t="s">
        <v>189</v>
      </c>
      <c r="BE148" s="157">
        <f>IF(N148="základní",J148,0)</f>
        <v>0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9" t="s">
        <v>83</v>
      </c>
      <c r="BK148" s="157">
        <f>ROUND(I148*H148,2)</f>
        <v>0</v>
      </c>
      <c r="BL148" s="19" t="s">
        <v>196</v>
      </c>
      <c r="BM148" s="156" t="s">
        <v>850</v>
      </c>
    </row>
    <row r="149" spans="1:65" s="14" customFormat="1" ht="11.25">
      <c r="B149" s="171"/>
      <c r="D149" s="164" t="s">
        <v>200</v>
      </c>
      <c r="E149" s="172" t="s">
        <v>3</v>
      </c>
      <c r="F149" s="173" t="s">
        <v>851</v>
      </c>
      <c r="H149" s="174">
        <v>3.2</v>
      </c>
      <c r="I149" s="175"/>
      <c r="L149" s="171"/>
      <c r="M149" s="176"/>
      <c r="N149" s="177"/>
      <c r="O149" s="177"/>
      <c r="P149" s="177"/>
      <c r="Q149" s="177"/>
      <c r="R149" s="177"/>
      <c r="S149" s="177"/>
      <c r="T149" s="178"/>
      <c r="AT149" s="172" t="s">
        <v>200</v>
      </c>
      <c r="AU149" s="172" t="s">
        <v>85</v>
      </c>
      <c r="AV149" s="14" t="s">
        <v>85</v>
      </c>
      <c r="AW149" s="14" t="s">
        <v>37</v>
      </c>
      <c r="AX149" s="14" t="s">
        <v>76</v>
      </c>
      <c r="AY149" s="172" t="s">
        <v>189</v>
      </c>
    </row>
    <row r="150" spans="1:65" s="15" customFormat="1" ht="11.25">
      <c r="B150" s="179"/>
      <c r="D150" s="164" t="s">
        <v>200</v>
      </c>
      <c r="E150" s="180" t="s">
        <v>3</v>
      </c>
      <c r="F150" s="181" t="s">
        <v>203</v>
      </c>
      <c r="H150" s="182">
        <v>3.2</v>
      </c>
      <c r="I150" s="183"/>
      <c r="L150" s="179"/>
      <c r="M150" s="184"/>
      <c r="N150" s="185"/>
      <c r="O150" s="185"/>
      <c r="P150" s="185"/>
      <c r="Q150" s="185"/>
      <c r="R150" s="185"/>
      <c r="S150" s="185"/>
      <c r="T150" s="186"/>
      <c r="AT150" s="180" t="s">
        <v>200</v>
      </c>
      <c r="AU150" s="180" t="s">
        <v>85</v>
      </c>
      <c r="AV150" s="15" t="s">
        <v>196</v>
      </c>
      <c r="AW150" s="15" t="s">
        <v>37</v>
      </c>
      <c r="AX150" s="15" t="s">
        <v>83</v>
      </c>
      <c r="AY150" s="180" t="s">
        <v>189</v>
      </c>
    </row>
    <row r="151" spans="1:65" s="2" customFormat="1" ht="24.2" customHeight="1">
      <c r="A151" s="34"/>
      <c r="B151" s="144"/>
      <c r="C151" s="145" t="s">
        <v>266</v>
      </c>
      <c r="D151" s="145" t="s">
        <v>191</v>
      </c>
      <c r="E151" s="146" t="s">
        <v>288</v>
      </c>
      <c r="F151" s="147" t="s">
        <v>289</v>
      </c>
      <c r="G151" s="148" t="s">
        <v>221</v>
      </c>
      <c r="H151" s="149">
        <v>160</v>
      </c>
      <c r="I151" s="150"/>
      <c r="J151" s="151">
        <f>ROUND(I151*H151,2)</f>
        <v>0</v>
      </c>
      <c r="K151" s="147" t="s">
        <v>195</v>
      </c>
      <c r="L151" s="35"/>
      <c r="M151" s="152" t="s">
        <v>3</v>
      </c>
      <c r="N151" s="153" t="s">
        <v>47</v>
      </c>
      <c r="O151" s="55"/>
      <c r="P151" s="154">
        <f>O151*H151</f>
        <v>0</v>
      </c>
      <c r="Q151" s="154">
        <v>0</v>
      </c>
      <c r="R151" s="154">
        <f>Q151*H151</f>
        <v>0</v>
      </c>
      <c r="S151" s="154">
        <v>0</v>
      </c>
      <c r="T151" s="15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56" t="s">
        <v>196</v>
      </c>
      <c r="AT151" s="156" t="s">
        <v>191</v>
      </c>
      <c r="AU151" s="156" t="s">
        <v>85</v>
      </c>
      <c r="AY151" s="19" t="s">
        <v>189</v>
      </c>
      <c r="BE151" s="157">
        <f>IF(N151="základní",J151,0)</f>
        <v>0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9" t="s">
        <v>83</v>
      </c>
      <c r="BK151" s="157">
        <f>ROUND(I151*H151,2)</f>
        <v>0</v>
      </c>
      <c r="BL151" s="19" t="s">
        <v>196</v>
      </c>
      <c r="BM151" s="156" t="s">
        <v>852</v>
      </c>
    </row>
    <row r="152" spans="1:65" s="2" customFormat="1" ht="11.25">
      <c r="A152" s="34"/>
      <c r="B152" s="35"/>
      <c r="C152" s="34"/>
      <c r="D152" s="158" t="s">
        <v>198</v>
      </c>
      <c r="E152" s="34"/>
      <c r="F152" s="159" t="s">
        <v>291</v>
      </c>
      <c r="G152" s="34"/>
      <c r="H152" s="34"/>
      <c r="I152" s="160"/>
      <c r="J152" s="34"/>
      <c r="K152" s="34"/>
      <c r="L152" s="35"/>
      <c r="M152" s="161"/>
      <c r="N152" s="162"/>
      <c r="O152" s="55"/>
      <c r="P152" s="55"/>
      <c r="Q152" s="55"/>
      <c r="R152" s="55"/>
      <c r="S152" s="55"/>
      <c r="T152" s="56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9" t="s">
        <v>198</v>
      </c>
      <c r="AU152" s="19" t="s">
        <v>85</v>
      </c>
    </row>
    <row r="153" spans="1:65" s="13" customFormat="1" ht="11.25">
      <c r="B153" s="163"/>
      <c r="D153" s="164" t="s">
        <v>200</v>
      </c>
      <c r="E153" s="165" t="s">
        <v>3</v>
      </c>
      <c r="F153" s="166" t="s">
        <v>810</v>
      </c>
      <c r="H153" s="165" t="s">
        <v>3</v>
      </c>
      <c r="I153" s="167"/>
      <c r="L153" s="163"/>
      <c r="M153" s="168"/>
      <c r="N153" s="169"/>
      <c r="O153" s="169"/>
      <c r="P153" s="169"/>
      <c r="Q153" s="169"/>
      <c r="R153" s="169"/>
      <c r="S153" s="169"/>
      <c r="T153" s="170"/>
      <c r="AT153" s="165" t="s">
        <v>200</v>
      </c>
      <c r="AU153" s="165" t="s">
        <v>85</v>
      </c>
      <c r="AV153" s="13" t="s">
        <v>83</v>
      </c>
      <c r="AW153" s="13" t="s">
        <v>37</v>
      </c>
      <c r="AX153" s="13" t="s">
        <v>76</v>
      </c>
      <c r="AY153" s="165" t="s">
        <v>189</v>
      </c>
    </row>
    <row r="154" spans="1:65" s="14" customFormat="1" ht="11.25">
      <c r="B154" s="171"/>
      <c r="D154" s="164" t="s">
        <v>200</v>
      </c>
      <c r="E154" s="172" t="s">
        <v>3</v>
      </c>
      <c r="F154" s="173" t="s">
        <v>853</v>
      </c>
      <c r="H154" s="174">
        <v>160</v>
      </c>
      <c r="I154" s="175"/>
      <c r="L154" s="171"/>
      <c r="M154" s="176"/>
      <c r="N154" s="177"/>
      <c r="O154" s="177"/>
      <c r="P154" s="177"/>
      <c r="Q154" s="177"/>
      <c r="R154" s="177"/>
      <c r="S154" s="177"/>
      <c r="T154" s="178"/>
      <c r="AT154" s="172" t="s">
        <v>200</v>
      </c>
      <c r="AU154" s="172" t="s">
        <v>85</v>
      </c>
      <c r="AV154" s="14" t="s">
        <v>85</v>
      </c>
      <c r="AW154" s="14" t="s">
        <v>37</v>
      </c>
      <c r="AX154" s="14" t="s">
        <v>76</v>
      </c>
      <c r="AY154" s="172" t="s">
        <v>189</v>
      </c>
    </row>
    <row r="155" spans="1:65" s="15" customFormat="1" ht="11.25">
      <c r="B155" s="179"/>
      <c r="D155" s="164" t="s">
        <v>200</v>
      </c>
      <c r="E155" s="180" t="s">
        <v>3</v>
      </c>
      <c r="F155" s="181" t="s">
        <v>203</v>
      </c>
      <c r="H155" s="182">
        <v>160</v>
      </c>
      <c r="I155" s="183"/>
      <c r="L155" s="179"/>
      <c r="M155" s="184"/>
      <c r="N155" s="185"/>
      <c r="O155" s="185"/>
      <c r="P155" s="185"/>
      <c r="Q155" s="185"/>
      <c r="R155" s="185"/>
      <c r="S155" s="185"/>
      <c r="T155" s="186"/>
      <c r="AT155" s="180" t="s">
        <v>200</v>
      </c>
      <c r="AU155" s="180" t="s">
        <v>85</v>
      </c>
      <c r="AV155" s="15" t="s">
        <v>196</v>
      </c>
      <c r="AW155" s="15" t="s">
        <v>37</v>
      </c>
      <c r="AX155" s="15" t="s">
        <v>83</v>
      </c>
      <c r="AY155" s="180" t="s">
        <v>189</v>
      </c>
    </row>
    <row r="156" spans="1:65" s="2" customFormat="1" ht="24.2" customHeight="1">
      <c r="A156" s="34"/>
      <c r="B156" s="144"/>
      <c r="C156" s="145" t="s">
        <v>274</v>
      </c>
      <c r="D156" s="145" t="s">
        <v>191</v>
      </c>
      <c r="E156" s="146" t="s">
        <v>854</v>
      </c>
      <c r="F156" s="147" t="s">
        <v>855</v>
      </c>
      <c r="G156" s="148" t="s">
        <v>221</v>
      </c>
      <c r="H156" s="149">
        <v>160</v>
      </c>
      <c r="I156" s="150"/>
      <c r="J156" s="151">
        <f>ROUND(I156*H156,2)</f>
        <v>0</v>
      </c>
      <c r="K156" s="147" t="s">
        <v>195</v>
      </c>
      <c r="L156" s="35"/>
      <c r="M156" s="152" t="s">
        <v>3</v>
      </c>
      <c r="N156" s="153" t="s">
        <v>47</v>
      </c>
      <c r="O156" s="55"/>
      <c r="P156" s="154">
        <f>O156*H156</f>
        <v>0</v>
      </c>
      <c r="Q156" s="154">
        <v>0</v>
      </c>
      <c r="R156" s="154">
        <f>Q156*H156</f>
        <v>0</v>
      </c>
      <c r="S156" s="154">
        <v>0</v>
      </c>
      <c r="T156" s="15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56" t="s">
        <v>196</v>
      </c>
      <c r="AT156" s="156" t="s">
        <v>191</v>
      </c>
      <c r="AU156" s="156" t="s">
        <v>85</v>
      </c>
      <c r="AY156" s="19" t="s">
        <v>189</v>
      </c>
      <c r="BE156" s="157">
        <f>IF(N156="základní",J156,0)</f>
        <v>0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9" t="s">
        <v>83</v>
      </c>
      <c r="BK156" s="157">
        <f>ROUND(I156*H156,2)</f>
        <v>0</v>
      </c>
      <c r="BL156" s="19" t="s">
        <v>196</v>
      </c>
      <c r="BM156" s="156" t="s">
        <v>856</v>
      </c>
    </row>
    <row r="157" spans="1:65" s="2" customFormat="1" ht="11.25">
      <c r="A157" s="34"/>
      <c r="B157" s="35"/>
      <c r="C157" s="34"/>
      <c r="D157" s="158" t="s">
        <v>198</v>
      </c>
      <c r="E157" s="34"/>
      <c r="F157" s="159" t="s">
        <v>857</v>
      </c>
      <c r="G157" s="34"/>
      <c r="H157" s="34"/>
      <c r="I157" s="160"/>
      <c r="J157" s="34"/>
      <c r="K157" s="34"/>
      <c r="L157" s="35"/>
      <c r="M157" s="161"/>
      <c r="N157" s="162"/>
      <c r="O157" s="55"/>
      <c r="P157" s="55"/>
      <c r="Q157" s="55"/>
      <c r="R157" s="55"/>
      <c r="S157" s="55"/>
      <c r="T157" s="56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9" t="s">
        <v>198</v>
      </c>
      <c r="AU157" s="19" t="s">
        <v>85</v>
      </c>
    </row>
    <row r="158" spans="1:65" s="13" customFormat="1" ht="11.25">
      <c r="B158" s="163"/>
      <c r="D158" s="164" t="s">
        <v>200</v>
      </c>
      <c r="E158" s="165" t="s">
        <v>3</v>
      </c>
      <c r="F158" s="166" t="s">
        <v>810</v>
      </c>
      <c r="H158" s="165" t="s">
        <v>3</v>
      </c>
      <c r="I158" s="167"/>
      <c r="L158" s="163"/>
      <c r="M158" s="168"/>
      <c r="N158" s="169"/>
      <c r="O158" s="169"/>
      <c r="P158" s="169"/>
      <c r="Q158" s="169"/>
      <c r="R158" s="169"/>
      <c r="S158" s="169"/>
      <c r="T158" s="170"/>
      <c r="AT158" s="165" t="s">
        <v>200</v>
      </c>
      <c r="AU158" s="165" t="s">
        <v>85</v>
      </c>
      <c r="AV158" s="13" t="s">
        <v>83</v>
      </c>
      <c r="AW158" s="13" t="s">
        <v>37</v>
      </c>
      <c r="AX158" s="13" t="s">
        <v>76</v>
      </c>
      <c r="AY158" s="165" t="s">
        <v>189</v>
      </c>
    </row>
    <row r="159" spans="1:65" s="14" customFormat="1" ht="11.25">
      <c r="B159" s="171"/>
      <c r="D159" s="164" t="s">
        <v>200</v>
      </c>
      <c r="E159" s="172" t="s">
        <v>3</v>
      </c>
      <c r="F159" s="173" t="s">
        <v>849</v>
      </c>
      <c r="H159" s="174">
        <v>160</v>
      </c>
      <c r="I159" s="175"/>
      <c r="L159" s="171"/>
      <c r="M159" s="176"/>
      <c r="N159" s="177"/>
      <c r="O159" s="177"/>
      <c r="P159" s="177"/>
      <c r="Q159" s="177"/>
      <c r="R159" s="177"/>
      <c r="S159" s="177"/>
      <c r="T159" s="178"/>
      <c r="AT159" s="172" t="s">
        <v>200</v>
      </c>
      <c r="AU159" s="172" t="s">
        <v>85</v>
      </c>
      <c r="AV159" s="14" t="s">
        <v>85</v>
      </c>
      <c r="AW159" s="14" t="s">
        <v>37</v>
      </c>
      <c r="AX159" s="14" t="s">
        <v>76</v>
      </c>
      <c r="AY159" s="172" t="s">
        <v>189</v>
      </c>
    </row>
    <row r="160" spans="1:65" s="15" customFormat="1" ht="11.25">
      <c r="B160" s="179"/>
      <c r="D160" s="164" t="s">
        <v>200</v>
      </c>
      <c r="E160" s="180" t="s">
        <v>3</v>
      </c>
      <c r="F160" s="181" t="s">
        <v>203</v>
      </c>
      <c r="H160" s="182">
        <v>160</v>
      </c>
      <c r="I160" s="183"/>
      <c r="L160" s="179"/>
      <c r="M160" s="184"/>
      <c r="N160" s="185"/>
      <c r="O160" s="185"/>
      <c r="P160" s="185"/>
      <c r="Q160" s="185"/>
      <c r="R160" s="185"/>
      <c r="S160" s="185"/>
      <c r="T160" s="186"/>
      <c r="AT160" s="180" t="s">
        <v>200</v>
      </c>
      <c r="AU160" s="180" t="s">
        <v>85</v>
      </c>
      <c r="AV160" s="15" t="s">
        <v>196</v>
      </c>
      <c r="AW160" s="15" t="s">
        <v>37</v>
      </c>
      <c r="AX160" s="15" t="s">
        <v>83</v>
      </c>
      <c r="AY160" s="180" t="s">
        <v>189</v>
      </c>
    </row>
    <row r="161" spans="1:65" s="2" customFormat="1" ht="16.5" customHeight="1">
      <c r="A161" s="34"/>
      <c r="B161" s="144"/>
      <c r="C161" s="187" t="s">
        <v>280</v>
      </c>
      <c r="D161" s="187" t="s">
        <v>235</v>
      </c>
      <c r="E161" s="188" t="s">
        <v>858</v>
      </c>
      <c r="F161" s="189" t="s">
        <v>859</v>
      </c>
      <c r="G161" s="190" t="s">
        <v>238</v>
      </c>
      <c r="H161" s="191">
        <v>28.8</v>
      </c>
      <c r="I161" s="192"/>
      <c r="J161" s="193">
        <f>ROUND(I161*H161,2)</f>
        <v>0</v>
      </c>
      <c r="K161" s="189" t="s">
        <v>195</v>
      </c>
      <c r="L161" s="194"/>
      <c r="M161" s="195" t="s">
        <v>3</v>
      </c>
      <c r="N161" s="196" t="s">
        <v>47</v>
      </c>
      <c r="O161" s="55"/>
      <c r="P161" s="154">
        <f>O161*H161</f>
        <v>0</v>
      </c>
      <c r="Q161" s="154">
        <v>1</v>
      </c>
      <c r="R161" s="154">
        <f>Q161*H161</f>
        <v>28.8</v>
      </c>
      <c r="S161" s="154">
        <v>0</v>
      </c>
      <c r="T161" s="15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56" t="s">
        <v>239</v>
      </c>
      <c r="AT161" s="156" t="s">
        <v>235</v>
      </c>
      <c r="AU161" s="156" t="s">
        <v>85</v>
      </c>
      <c r="AY161" s="19" t="s">
        <v>189</v>
      </c>
      <c r="BE161" s="157">
        <f>IF(N161="základní",J161,0)</f>
        <v>0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9" t="s">
        <v>83</v>
      </c>
      <c r="BK161" s="157">
        <f>ROUND(I161*H161,2)</f>
        <v>0</v>
      </c>
      <c r="BL161" s="19" t="s">
        <v>196</v>
      </c>
      <c r="BM161" s="156" t="s">
        <v>860</v>
      </c>
    </row>
    <row r="162" spans="1:65" s="14" customFormat="1" ht="11.25">
      <c r="B162" s="171"/>
      <c r="D162" s="164" t="s">
        <v>200</v>
      </c>
      <c r="E162" s="172" t="s">
        <v>3</v>
      </c>
      <c r="F162" s="173" t="s">
        <v>861</v>
      </c>
      <c r="H162" s="174">
        <v>28.8</v>
      </c>
      <c r="I162" s="175"/>
      <c r="L162" s="171"/>
      <c r="M162" s="176"/>
      <c r="N162" s="177"/>
      <c r="O162" s="177"/>
      <c r="P162" s="177"/>
      <c r="Q162" s="177"/>
      <c r="R162" s="177"/>
      <c r="S162" s="177"/>
      <c r="T162" s="178"/>
      <c r="AT162" s="172" t="s">
        <v>200</v>
      </c>
      <c r="AU162" s="172" t="s">
        <v>85</v>
      </c>
      <c r="AV162" s="14" t="s">
        <v>85</v>
      </c>
      <c r="AW162" s="14" t="s">
        <v>37</v>
      </c>
      <c r="AX162" s="14" t="s">
        <v>76</v>
      </c>
      <c r="AY162" s="172" t="s">
        <v>189</v>
      </c>
    </row>
    <row r="163" spans="1:65" s="15" customFormat="1" ht="11.25">
      <c r="B163" s="179"/>
      <c r="D163" s="164" t="s">
        <v>200</v>
      </c>
      <c r="E163" s="180" t="s">
        <v>3</v>
      </c>
      <c r="F163" s="181" t="s">
        <v>203</v>
      </c>
      <c r="H163" s="182">
        <v>28.8</v>
      </c>
      <c r="I163" s="183"/>
      <c r="L163" s="179"/>
      <c r="M163" s="184"/>
      <c r="N163" s="185"/>
      <c r="O163" s="185"/>
      <c r="P163" s="185"/>
      <c r="Q163" s="185"/>
      <c r="R163" s="185"/>
      <c r="S163" s="185"/>
      <c r="T163" s="186"/>
      <c r="AT163" s="180" t="s">
        <v>200</v>
      </c>
      <c r="AU163" s="180" t="s">
        <v>85</v>
      </c>
      <c r="AV163" s="15" t="s">
        <v>196</v>
      </c>
      <c r="AW163" s="15" t="s">
        <v>37</v>
      </c>
      <c r="AX163" s="15" t="s">
        <v>83</v>
      </c>
      <c r="AY163" s="180" t="s">
        <v>189</v>
      </c>
    </row>
    <row r="164" spans="1:65" s="12" customFormat="1" ht="22.9" customHeight="1">
      <c r="B164" s="131"/>
      <c r="D164" s="132" t="s">
        <v>75</v>
      </c>
      <c r="E164" s="142" t="s">
        <v>85</v>
      </c>
      <c r="F164" s="142" t="s">
        <v>862</v>
      </c>
      <c r="I164" s="134"/>
      <c r="J164" s="143">
        <f>BK164</f>
        <v>0</v>
      </c>
      <c r="L164" s="131"/>
      <c r="M164" s="136"/>
      <c r="N164" s="137"/>
      <c r="O164" s="137"/>
      <c r="P164" s="138">
        <f>SUM(P165:P263)</f>
        <v>0</v>
      </c>
      <c r="Q164" s="137"/>
      <c r="R164" s="138">
        <f>SUM(R165:R263)</f>
        <v>136.19284152</v>
      </c>
      <c r="S164" s="137"/>
      <c r="T164" s="139">
        <f>SUM(T165:T263)</f>
        <v>0</v>
      </c>
      <c r="AR164" s="132" t="s">
        <v>83</v>
      </c>
      <c r="AT164" s="140" t="s">
        <v>75</v>
      </c>
      <c r="AU164" s="140" t="s">
        <v>83</v>
      </c>
      <c r="AY164" s="132" t="s">
        <v>189</v>
      </c>
      <c r="BK164" s="141">
        <f>SUM(BK165:BK263)</f>
        <v>0</v>
      </c>
    </row>
    <row r="165" spans="1:65" s="2" customFormat="1" ht="24.2" customHeight="1">
      <c r="A165" s="34"/>
      <c r="B165" s="144"/>
      <c r="C165" s="145" t="s">
        <v>287</v>
      </c>
      <c r="D165" s="145" t="s">
        <v>191</v>
      </c>
      <c r="E165" s="146" t="s">
        <v>863</v>
      </c>
      <c r="F165" s="147" t="s">
        <v>864</v>
      </c>
      <c r="G165" s="148" t="s">
        <v>212</v>
      </c>
      <c r="H165" s="149">
        <v>3.419</v>
      </c>
      <c r="I165" s="150"/>
      <c r="J165" s="151">
        <f>ROUND(I165*H165,2)</f>
        <v>0</v>
      </c>
      <c r="K165" s="147" t="s">
        <v>195</v>
      </c>
      <c r="L165" s="35"/>
      <c r="M165" s="152" t="s">
        <v>3</v>
      </c>
      <c r="N165" s="153" t="s">
        <v>47</v>
      </c>
      <c r="O165" s="55"/>
      <c r="P165" s="154">
        <f>O165*H165</f>
        <v>0</v>
      </c>
      <c r="Q165" s="154">
        <v>1.63</v>
      </c>
      <c r="R165" s="154">
        <f>Q165*H165</f>
        <v>5.5729699999999998</v>
      </c>
      <c r="S165" s="154">
        <v>0</v>
      </c>
      <c r="T165" s="15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56" t="s">
        <v>196</v>
      </c>
      <c r="AT165" s="156" t="s">
        <v>191</v>
      </c>
      <c r="AU165" s="156" t="s">
        <v>85</v>
      </c>
      <c r="AY165" s="19" t="s">
        <v>189</v>
      </c>
      <c r="BE165" s="157">
        <f>IF(N165="základní",J165,0)</f>
        <v>0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9" t="s">
        <v>83</v>
      </c>
      <c r="BK165" s="157">
        <f>ROUND(I165*H165,2)</f>
        <v>0</v>
      </c>
      <c r="BL165" s="19" t="s">
        <v>196</v>
      </c>
      <c r="BM165" s="156" t="s">
        <v>865</v>
      </c>
    </row>
    <row r="166" spans="1:65" s="2" customFormat="1" ht="11.25">
      <c r="A166" s="34"/>
      <c r="B166" s="35"/>
      <c r="C166" s="34"/>
      <c r="D166" s="158" t="s">
        <v>198</v>
      </c>
      <c r="E166" s="34"/>
      <c r="F166" s="159" t="s">
        <v>866</v>
      </c>
      <c r="G166" s="34"/>
      <c r="H166" s="34"/>
      <c r="I166" s="160"/>
      <c r="J166" s="34"/>
      <c r="K166" s="34"/>
      <c r="L166" s="35"/>
      <c r="M166" s="161"/>
      <c r="N166" s="162"/>
      <c r="O166" s="55"/>
      <c r="P166" s="55"/>
      <c r="Q166" s="55"/>
      <c r="R166" s="55"/>
      <c r="S166" s="55"/>
      <c r="T166" s="56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9" t="s">
        <v>198</v>
      </c>
      <c r="AU166" s="19" t="s">
        <v>85</v>
      </c>
    </row>
    <row r="167" spans="1:65" s="13" customFormat="1" ht="11.25">
      <c r="B167" s="163"/>
      <c r="D167" s="164" t="s">
        <v>200</v>
      </c>
      <c r="E167" s="165" t="s">
        <v>3</v>
      </c>
      <c r="F167" s="166" t="s">
        <v>867</v>
      </c>
      <c r="H167" s="165" t="s">
        <v>3</v>
      </c>
      <c r="I167" s="167"/>
      <c r="L167" s="163"/>
      <c r="M167" s="168"/>
      <c r="N167" s="169"/>
      <c r="O167" s="169"/>
      <c r="P167" s="169"/>
      <c r="Q167" s="169"/>
      <c r="R167" s="169"/>
      <c r="S167" s="169"/>
      <c r="T167" s="170"/>
      <c r="AT167" s="165" t="s">
        <v>200</v>
      </c>
      <c r="AU167" s="165" t="s">
        <v>85</v>
      </c>
      <c r="AV167" s="13" t="s">
        <v>83</v>
      </c>
      <c r="AW167" s="13" t="s">
        <v>37</v>
      </c>
      <c r="AX167" s="13" t="s">
        <v>76</v>
      </c>
      <c r="AY167" s="165" t="s">
        <v>189</v>
      </c>
    </row>
    <row r="168" spans="1:65" s="14" customFormat="1" ht="11.25">
      <c r="B168" s="171"/>
      <c r="D168" s="164" t="s">
        <v>200</v>
      </c>
      <c r="E168" s="172" t="s">
        <v>3</v>
      </c>
      <c r="F168" s="173" t="s">
        <v>868</v>
      </c>
      <c r="H168" s="174">
        <v>1.766</v>
      </c>
      <c r="I168" s="175"/>
      <c r="L168" s="171"/>
      <c r="M168" s="176"/>
      <c r="N168" s="177"/>
      <c r="O168" s="177"/>
      <c r="P168" s="177"/>
      <c r="Q168" s="177"/>
      <c r="R168" s="177"/>
      <c r="S168" s="177"/>
      <c r="T168" s="178"/>
      <c r="AT168" s="172" t="s">
        <v>200</v>
      </c>
      <c r="AU168" s="172" t="s">
        <v>85</v>
      </c>
      <c r="AV168" s="14" t="s">
        <v>85</v>
      </c>
      <c r="AW168" s="14" t="s">
        <v>37</v>
      </c>
      <c r="AX168" s="14" t="s">
        <v>76</v>
      </c>
      <c r="AY168" s="172" t="s">
        <v>189</v>
      </c>
    </row>
    <row r="169" spans="1:65" s="14" customFormat="1" ht="11.25">
      <c r="B169" s="171"/>
      <c r="D169" s="164" t="s">
        <v>200</v>
      </c>
      <c r="E169" s="172" t="s">
        <v>3</v>
      </c>
      <c r="F169" s="173" t="s">
        <v>869</v>
      </c>
      <c r="H169" s="174">
        <v>1.653</v>
      </c>
      <c r="I169" s="175"/>
      <c r="L169" s="171"/>
      <c r="M169" s="176"/>
      <c r="N169" s="177"/>
      <c r="O169" s="177"/>
      <c r="P169" s="177"/>
      <c r="Q169" s="177"/>
      <c r="R169" s="177"/>
      <c r="S169" s="177"/>
      <c r="T169" s="178"/>
      <c r="AT169" s="172" t="s">
        <v>200</v>
      </c>
      <c r="AU169" s="172" t="s">
        <v>85</v>
      </c>
      <c r="AV169" s="14" t="s">
        <v>85</v>
      </c>
      <c r="AW169" s="14" t="s">
        <v>37</v>
      </c>
      <c r="AX169" s="14" t="s">
        <v>76</v>
      </c>
      <c r="AY169" s="172" t="s">
        <v>189</v>
      </c>
    </row>
    <row r="170" spans="1:65" s="15" customFormat="1" ht="11.25">
      <c r="B170" s="179"/>
      <c r="D170" s="164" t="s">
        <v>200</v>
      </c>
      <c r="E170" s="180" t="s">
        <v>3</v>
      </c>
      <c r="F170" s="181" t="s">
        <v>203</v>
      </c>
      <c r="H170" s="182">
        <v>3.419</v>
      </c>
      <c r="I170" s="183"/>
      <c r="L170" s="179"/>
      <c r="M170" s="184"/>
      <c r="N170" s="185"/>
      <c r="O170" s="185"/>
      <c r="P170" s="185"/>
      <c r="Q170" s="185"/>
      <c r="R170" s="185"/>
      <c r="S170" s="185"/>
      <c r="T170" s="186"/>
      <c r="AT170" s="180" t="s">
        <v>200</v>
      </c>
      <c r="AU170" s="180" t="s">
        <v>85</v>
      </c>
      <c r="AV170" s="15" t="s">
        <v>196</v>
      </c>
      <c r="AW170" s="15" t="s">
        <v>37</v>
      </c>
      <c r="AX170" s="15" t="s">
        <v>83</v>
      </c>
      <c r="AY170" s="180" t="s">
        <v>189</v>
      </c>
    </row>
    <row r="171" spans="1:65" s="2" customFormat="1" ht="16.5" customHeight="1">
      <c r="A171" s="34"/>
      <c r="B171" s="144"/>
      <c r="C171" s="145" t="s">
        <v>294</v>
      </c>
      <c r="D171" s="145" t="s">
        <v>191</v>
      </c>
      <c r="E171" s="146" t="s">
        <v>870</v>
      </c>
      <c r="F171" s="147" t="s">
        <v>871</v>
      </c>
      <c r="G171" s="148" t="s">
        <v>194</v>
      </c>
      <c r="H171" s="149">
        <v>21.37</v>
      </c>
      <c r="I171" s="150"/>
      <c r="J171" s="151">
        <f>ROUND(I171*H171,2)</f>
        <v>0</v>
      </c>
      <c r="K171" s="147" t="s">
        <v>195</v>
      </c>
      <c r="L171" s="35"/>
      <c r="M171" s="152" t="s">
        <v>3</v>
      </c>
      <c r="N171" s="153" t="s">
        <v>47</v>
      </c>
      <c r="O171" s="55"/>
      <c r="P171" s="154">
        <f>O171*H171</f>
        <v>0</v>
      </c>
      <c r="Q171" s="154">
        <v>1.14E-3</v>
      </c>
      <c r="R171" s="154">
        <f>Q171*H171</f>
        <v>2.4361799999999999E-2</v>
      </c>
      <c r="S171" s="154">
        <v>0</v>
      </c>
      <c r="T171" s="15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56" t="s">
        <v>196</v>
      </c>
      <c r="AT171" s="156" t="s">
        <v>191</v>
      </c>
      <c r="AU171" s="156" t="s">
        <v>85</v>
      </c>
      <c r="AY171" s="19" t="s">
        <v>189</v>
      </c>
      <c r="BE171" s="157">
        <f>IF(N171="základní",J171,0)</f>
        <v>0</v>
      </c>
      <c r="BF171" s="157">
        <f>IF(N171="snížená",J171,0)</f>
        <v>0</v>
      </c>
      <c r="BG171" s="157">
        <f>IF(N171="zákl. přenesená",J171,0)</f>
        <v>0</v>
      </c>
      <c r="BH171" s="157">
        <f>IF(N171="sníž. přenesená",J171,0)</f>
        <v>0</v>
      </c>
      <c r="BI171" s="157">
        <f>IF(N171="nulová",J171,0)</f>
        <v>0</v>
      </c>
      <c r="BJ171" s="19" t="s">
        <v>83</v>
      </c>
      <c r="BK171" s="157">
        <f>ROUND(I171*H171,2)</f>
        <v>0</v>
      </c>
      <c r="BL171" s="19" t="s">
        <v>196</v>
      </c>
      <c r="BM171" s="156" t="s">
        <v>872</v>
      </c>
    </row>
    <row r="172" spans="1:65" s="2" customFormat="1" ht="11.25">
      <c r="A172" s="34"/>
      <c r="B172" s="35"/>
      <c r="C172" s="34"/>
      <c r="D172" s="158" t="s">
        <v>198</v>
      </c>
      <c r="E172" s="34"/>
      <c r="F172" s="159" t="s">
        <v>873</v>
      </c>
      <c r="G172" s="34"/>
      <c r="H172" s="34"/>
      <c r="I172" s="160"/>
      <c r="J172" s="34"/>
      <c r="K172" s="34"/>
      <c r="L172" s="35"/>
      <c r="M172" s="161"/>
      <c r="N172" s="162"/>
      <c r="O172" s="55"/>
      <c r="P172" s="55"/>
      <c r="Q172" s="55"/>
      <c r="R172" s="55"/>
      <c r="S172" s="55"/>
      <c r="T172" s="56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9" t="s">
        <v>198</v>
      </c>
      <c r="AU172" s="19" t="s">
        <v>85</v>
      </c>
    </row>
    <row r="173" spans="1:65" s="13" customFormat="1" ht="11.25">
      <c r="B173" s="163"/>
      <c r="D173" s="164" t="s">
        <v>200</v>
      </c>
      <c r="E173" s="165" t="s">
        <v>3</v>
      </c>
      <c r="F173" s="166" t="s">
        <v>874</v>
      </c>
      <c r="H173" s="165" t="s">
        <v>3</v>
      </c>
      <c r="I173" s="167"/>
      <c r="L173" s="163"/>
      <c r="M173" s="168"/>
      <c r="N173" s="169"/>
      <c r="O173" s="169"/>
      <c r="P173" s="169"/>
      <c r="Q173" s="169"/>
      <c r="R173" s="169"/>
      <c r="S173" s="169"/>
      <c r="T173" s="170"/>
      <c r="AT173" s="165" t="s">
        <v>200</v>
      </c>
      <c r="AU173" s="165" t="s">
        <v>85</v>
      </c>
      <c r="AV173" s="13" t="s">
        <v>83</v>
      </c>
      <c r="AW173" s="13" t="s">
        <v>37</v>
      </c>
      <c r="AX173" s="13" t="s">
        <v>76</v>
      </c>
      <c r="AY173" s="165" t="s">
        <v>189</v>
      </c>
    </row>
    <row r="174" spans="1:65" s="14" customFormat="1" ht="11.25">
      <c r="B174" s="171"/>
      <c r="D174" s="164" t="s">
        <v>200</v>
      </c>
      <c r="E174" s="172" t="s">
        <v>3</v>
      </c>
      <c r="F174" s="173" t="s">
        <v>875</v>
      </c>
      <c r="H174" s="174">
        <v>11.039</v>
      </c>
      <c r="I174" s="175"/>
      <c r="L174" s="171"/>
      <c r="M174" s="176"/>
      <c r="N174" s="177"/>
      <c r="O174" s="177"/>
      <c r="P174" s="177"/>
      <c r="Q174" s="177"/>
      <c r="R174" s="177"/>
      <c r="S174" s="177"/>
      <c r="T174" s="178"/>
      <c r="AT174" s="172" t="s">
        <v>200</v>
      </c>
      <c r="AU174" s="172" t="s">
        <v>85</v>
      </c>
      <c r="AV174" s="14" t="s">
        <v>85</v>
      </c>
      <c r="AW174" s="14" t="s">
        <v>37</v>
      </c>
      <c r="AX174" s="14" t="s">
        <v>76</v>
      </c>
      <c r="AY174" s="172" t="s">
        <v>189</v>
      </c>
    </row>
    <row r="175" spans="1:65" s="14" customFormat="1" ht="11.25">
      <c r="B175" s="171"/>
      <c r="D175" s="164" t="s">
        <v>200</v>
      </c>
      <c r="E175" s="172" t="s">
        <v>3</v>
      </c>
      <c r="F175" s="173" t="s">
        <v>876</v>
      </c>
      <c r="H175" s="174">
        <v>10.331</v>
      </c>
      <c r="I175" s="175"/>
      <c r="L175" s="171"/>
      <c r="M175" s="176"/>
      <c r="N175" s="177"/>
      <c r="O175" s="177"/>
      <c r="P175" s="177"/>
      <c r="Q175" s="177"/>
      <c r="R175" s="177"/>
      <c r="S175" s="177"/>
      <c r="T175" s="178"/>
      <c r="AT175" s="172" t="s">
        <v>200</v>
      </c>
      <c r="AU175" s="172" t="s">
        <v>85</v>
      </c>
      <c r="AV175" s="14" t="s">
        <v>85</v>
      </c>
      <c r="AW175" s="14" t="s">
        <v>37</v>
      </c>
      <c r="AX175" s="14" t="s">
        <v>76</v>
      </c>
      <c r="AY175" s="172" t="s">
        <v>189</v>
      </c>
    </row>
    <row r="176" spans="1:65" s="15" customFormat="1" ht="11.25">
      <c r="B176" s="179"/>
      <c r="D176" s="164" t="s">
        <v>200</v>
      </c>
      <c r="E176" s="180" t="s">
        <v>3</v>
      </c>
      <c r="F176" s="181" t="s">
        <v>203</v>
      </c>
      <c r="H176" s="182">
        <v>21.37</v>
      </c>
      <c r="I176" s="183"/>
      <c r="L176" s="179"/>
      <c r="M176" s="184"/>
      <c r="N176" s="185"/>
      <c r="O176" s="185"/>
      <c r="P176" s="185"/>
      <c r="Q176" s="185"/>
      <c r="R176" s="185"/>
      <c r="S176" s="185"/>
      <c r="T176" s="186"/>
      <c r="AT176" s="180" t="s">
        <v>200</v>
      </c>
      <c r="AU176" s="180" t="s">
        <v>85</v>
      </c>
      <c r="AV176" s="15" t="s">
        <v>196</v>
      </c>
      <c r="AW176" s="15" t="s">
        <v>37</v>
      </c>
      <c r="AX176" s="15" t="s">
        <v>83</v>
      </c>
      <c r="AY176" s="180" t="s">
        <v>189</v>
      </c>
    </row>
    <row r="177" spans="1:65" s="2" customFormat="1" ht="16.5" customHeight="1">
      <c r="A177" s="34"/>
      <c r="B177" s="144"/>
      <c r="C177" s="145" t="s">
        <v>9</v>
      </c>
      <c r="D177" s="145" t="s">
        <v>191</v>
      </c>
      <c r="E177" s="146" t="s">
        <v>877</v>
      </c>
      <c r="F177" s="147" t="s">
        <v>878</v>
      </c>
      <c r="G177" s="148" t="s">
        <v>194</v>
      </c>
      <c r="H177" s="149">
        <v>21.37</v>
      </c>
      <c r="I177" s="150"/>
      <c r="J177" s="151">
        <f>ROUND(I177*H177,2)</f>
        <v>0</v>
      </c>
      <c r="K177" s="147" t="s">
        <v>195</v>
      </c>
      <c r="L177" s="35"/>
      <c r="M177" s="152" t="s">
        <v>3</v>
      </c>
      <c r="N177" s="153" t="s">
        <v>47</v>
      </c>
      <c r="O177" s="55"/>
      <c r="P177" s="154">
        <f>O177*H177</f>
        <v>0</v>
      </c>
      <c r="Q177" s="154">
        <v>1.6000000000000001E-4</v>
      </c>
      <c r="R177" s="154">
        <f>Q177*H177</f>
        <v>3.4192000000000003E-3</v>
      </c>
      <c r="S177" s="154">
        <v>0</v>
      </c>
      <c r="T177" s="15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56" t="s">
        <v>196</v>
      </c>
      <c r="AT177" s="156" t="s">
        <v>191</v>
      </c>
      <c r="AU177" s="156" t="s">
        <v>85</v>
      </c>
      <c r="AY177" s="19" t="s">
        <v>189</v>
      </c>
      <c r="BE177" s="157">
        <f>IF(N177="základní",J177,0)</f>
        <v>0</v>
      </c>
      <c r="BF177" s="157">
        <f>IF(N177="snížená",J177,0)</f>
        <v>0</v>
      </c>
      <c r="BG177" s="157">
        <f>IF(N177="zákl. přenesená",J177,0)</f>
        <v>0</v>
      </c>
      <c r="BH177" s="157">
        <f>IF(N177="sníž. přenesená",J177,0)</f>
        <v>0</v>
      </c>
      <c r="BI177" s="157">
        <f>IF(N177="nulová",J177,0)</f>
        <v>0</v>
      </c>
      <c r="BJ177" s="19" t="s">
        <v>83</v>
      </c>
      <c r="BK177" s="157">
        <f>ROUND(I177*H177,2)</f>
        <v>0</v>
      </c>
      <c r="BL177" s="19" t="s">
        <v>196</v>
      </c>
      <c r="BM177" s="156" t="s">
        <v>879</v>
      </c>
    </row>
    <row r="178" spans="1:65" s="2" customFormat="1" ht="11.25">
      <c r="A178" s="34"/>
      <c r="B178" s="35"/>
      <c r="C178" s="34"/>
      <c r="D178" s="158" t="s">
        <v>198</v>
      </c>
      <c r="E178" s="34"/>
      <c r="F178" s="159" t="s">
        <v>880</v>
      </c>
      <c r="G178" s="34"/>
      <c r="H178" s="34"/>
      <c r="I178" s="160"/>
      <c r="J178" s="34"/>
      <c r="K178" s="34"/>
      <c r="L178" s="35"/>
      <c r="M178" s="161"/>
      <c r="N178" s="162"/>
      <c r="O178" s="55"/>
      <c r="P178" s="55"/>
      <c r="Q178" s="55"/>
      <c r="R178" s="55"/>
      <c r="S178" s="55"/>
      <c r="T178" s="56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9" t="s">
        <v>198</v>
      </c>
      <c r="AU178" s="19" t="s">
        <v>85</v>
      </c>
    </row>
    <row r="179" spans="1:65" s="13" customFormat="1" ht="11.25">
      <c r="B179" s="163"/>
      <c r="D179" s="164" t="s">
        <v>200</v>
      </c>
      <c r="E179" s="165" t="s">
        <v>3</v>
      </c>
      <c r="F179" s="166" t="s">
        <v>881</v>
      </c>
      <c r="H179" s="165" t="s">
        <v>3</v>
      </c>
      <c r="I179" s="167"/>
      <c r="L179" s="163"/>
      <c r="M179" s="168"/>
      <c r="N179" s="169"/>
      <c r="O179" s="169"/>
      <c r="P179" s="169"/>
      <c r="Q179" s="169"/>
      <c r="R179" s="169"/>
      <c r="S179" s="169"/>
      <c r="T179" s="170"/>
      <c r="AT179" s="165" t="s">
        <v>200</v>
      </c>
      <c r="AU179" s="165" t="s">
        <v>85</v>
      </c>
      <c r="AV179" s="13" t="s">
        <v>83</v>
      </c>
      <c r="AW179" s="13" t="s">
        <v>37</v>
      </c>
      <c r="AX179" s="13" t="s">
        <v>76</v>
      </c>
      <c r="AY179" s="165" t="s">
        <v>189</v>
      </c>
    </row>
    <row r="180" spans="1:65" s="14" customFormat="1" ht="11.25">
      <c r="B180" s="171"/>
      <c r="D180" s="164" t="s">
        <v>200</v>
      </c>
      <c r="E180" s="172" t="s">
        <v>3</v>
      </c>
      <c r="F180" s="173" t="s">
        <v>875</v>
      </c>
      <c r="H180" s="174">
        <v>11.039</v>
      </c>
      <c r="I180" s="175"/>
      <c r="L180" s="171"/>
      <c r="M180" s="176"/>
      <c r="N180" s="177"/>
      <c r="O180" s="177"/>
      <c r="P180" s="177"/>
      <c r="Q180" s="177"/>
      <c r="R180" s="177"/>
      <c r="S180" s="177"/>
      <c r="T180" s="178"/>
      <c r="AT180" s="172" t="s">
        <v>200</v>
      </c>
      <c r="AU180" s="172" t="s">
        <v>85</v>
      </c>
      <c r="AV180" s="14" t="s">
        <v>85</v>
      </c>
      <c r="AW180" s="14" t="s">
        <v>37</v>
      </c>
      <c r="AX180" s="14" t="s">
        <v>76</v>
      </c>
      <c r="AY180" s="172" t="s">
        <v>189</v>
      </c>
    </row>
    <row r="181" spans="1:65" s="14" customFormat="1" ht="11.25">
      <c r="B181" s="171"/>
      <c r="D181" s="164" t="s">
        <v>200</v>
      </c>
      <c r="E181" s="172" t="s">
        <v>3</v>
      </c>
      <c r="F181" s="173" t="s">
        <v>876</v>
      </c>
      <c r="H181" s="174">
        <v>10.331</v>
      </c>
      <c r="I181" s="175"/>
      <c r="L181" s="171"/>
      <c r="M181" s="176"/>
      <c r="N181" s="177"/>
      <c r="O181" s="177"/>
      <c r="P181" s="177"/>
      <c r="Q181" s="177"/>
      <c r="R181" s="177"/>
      <c r="S181" s="177"/>
      <c r="T181" s="178"/>
      <c r="AT181" s="172" t="s">
        <v>200</v>
      </c>
      <c r="AU181" s="172" t="s">
        <v>85</v>
      </c>
      <c r="AV181" s="14" t="s">
        <v>85</v>
      </c>
      <c r="AW181" s="14" t="s">
        <v>37</v>
      </c>
      <c r="AX181" s="14" t="s">
        <v>76</v>
      </c>
      <c r="AY181" s="172" t="s">
        <v>189</v>
      </c>
    </row>
    <row r="182" spans="1:65" s="15" customFormat="1" ht="11.25">
      <c r="B182" s="179"/>
      <c r="D182" s="164" t="s">
        <v>200</v>
      </c>
      <c r="E182" s="180" t="s">
        <v>3</v>
      </c>
      <c r="F182" s="181" t="s">
        <v>203</v>
      </c>
      <c r="H182" s="182">
        <v>21.37</v>
      </c>
      <c r="I182" s="183"/>
      <c r="L182" s="179"/>
      <c r="M182" s="184"/>
      <c r="N182" s="185"/>
      <c r="O182" s="185"/>
      <c r="P182" s="185"/>
      <c r="Q182" s="185"/>
      <c r="R182" s="185"/>
      <c r="S182" s="185"/>
      <c r="T182" s="186"/>
      <c r="AT182" s="180" t="s">
        <v>200</v>
      </c>
      <c r="AU182" s="180" t="s">
        <v>85</v>
      </c>
      <c r="AV182" s="15" t="s">
        <v>196</v>
      </c>
      <c r="AW182" s="15" t="s">
        <v>37</v>
      </c>
      <c r="AX182" s="15" t="s">
        <v>83</v>
      </c>
      <c r="AY182" s="180" t="s">
        <v>189</v>
      </c>
    </row>
    <row r="183" spans="1:65" s="2" customFormat="1" ht="24.2" customHeight="1">
      <c r="A183" s="34"/>
      <c r="B183" s="144"/>
      <c r="C183" s="145" t="s">
        <v>311</v>
      </c>
      <c r="D183" s="145" t="s">
        <v>191</v>
      </c>
      <c r="E183" s="146" t="s">
        <v>882</v>
      </c>
      <c r="F183" s="147" t="s">
        <v>883</v>
      </c>
      <c r="G183" s="148" t="s">
        <v>194</v>
      </c>
      <c r="H183" s="149">
        <v>376</v>
      </c>
      <c r="I183" s="150"/>
      <c r="J183" s="151">
        <f>ROUND(I183*H183,2)</f>
        <v>0</v>
      </c>
      <c r="K183" s="147" t="s">
        <v>195</v>
      </c>
      <c r="L183" s="35"/>
      <c r="M183" s="152" t="s">
        <v>3</v>
      </c>
      <c r="N183" s="153" t="s">
        <v>47</v>
      </c>
      <c r="O183" s="55"/>
      <c r="P183" s="154">
        <f>O183*H183</f>
        <v>0</v>
      </c>
      <c r="Q183" s="154">
        <v>1.6000000000000001E-4</v>
      </c>
      <c r="R183" s="154">
        <f>Q183*H183</f>
        <v>6.0160000000000005E-2</v>
      </c>
      <c r="S183" s="154">
        <v>0</v>
      </c>
      <c r="T183" s="15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56" t="s">
        <v>196</v>
      </c>
      <c r="AT183" s="156" t="s">
        <v>191</v>
      </c>
      <c r="AU183" s="156" t="s">
        <v>85</v>
      </c>
      <c r="AY183" s="19" t="s">
        <v>189</v>
      </c>
      <c r="BE183" s="157">
        <f>IF(N183="základní",J183,0)</f>
        <v>0</v>
      </c>
      <c r="BF183" s="157">
        <f>IF(N183="snížená",J183,0)</f>
        <v>0</v>
      </c>
      <c r="BG183" s="157">
        <f>IF(N183="zákl. přenesená",J183,0)</f>
        <v>0</v>
      </c>
      <c r="BH183" s="157">
        <f>IF(N183="sníž. přenesená",J183,0)</f>
        <v>0</v>
      </c>
      <c r="BI183" s="157">
        <f>IF(N183="nulová",J183,0)</f>
        <v>0</v>
      </c>
      <c r="BJ183" s="19" t="s">
        <v>83</v>
      </c>
      <c r="BK183" s="157">
        <f>ROUND(I183*H183,2)</f>
        <v>0</v>
      </c>
      <c r="BL183" s="19" t="s">
        <v>196</v>
      </c>
      <c r="BM183" s="156" t="s">
        <v>884</v>
      </c>
    </row>
    <row r="184" spans="1:65" s="2" customFormat="1" ht="11.25">
      <c r="A184" s="34"/>
      <c r="B184" s="35"/>
      <c r="C184" s="34"/>
      <c r="D184" s="158" t="s">
        <v>198</v>
      </c>
      <c r="E184" s="34"/>
      <c r="F184" s="159" t="s">
        <v>885</v>
      </c>
      <c r="G184" s="34"/>
      <c r="H184" s="34"/>
      <c r="I184" s="160"/>
      <c r="J184" s="34"/>
      <c r="K184" s="34"/>
      <c r="L184" s="35"/>
      <c r="M184" s="161"/>
      <c r="N184" s="162"/>
      <c r="O184" s="55"/>
      <c r="P184" s="55"/>
      <c r="Q184" s="55"/>
      <c r="R184" s="55"/>
      <c r="S184" s="55"/>
      <c r="T184" s="56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9" t="s">
        <v>198</v>
      </c>
      <c r="AU184" s="19" t="s">
        <v>85</v>
      </c>
    </row>
    <row r="185" spans="1:65" s="13" customFormat="1" ht="11.25">
      <c r="B185" s="163"/>
      <c r="D185" s="164" t="s">
        <v>200</v>
      </c>
      <c r="E185" s="165" t="s">
        <v>3</v>
      </c>
      <c r="F185" s="166" t="s">
        <v>886</v>
      </c>
      <c r="H185" s="165" t="s">
        <v>3</v>
      </c>
      <c r="I185" s="167"/>
      <c r="L185" s="163"/>
      <c r="M185" s="168"/>
      <c r="N185" s="169"/>
      <c r="O185" s="169"/>
      <c r="P185" s="169"/>
      <c r="Q185" s="169"/>
      <c r="R185" s="169"/>
      <c r="S185" s="169"/>
      <c r="T185" s="170"/>
      <c r="AT185" s="165" t="s">
        <v>200</v>
      </c>
      <c r="AU185" s="165" t="s">
        <v>85</v>
      </c>
      <c r="AV185" s="13" t="s">
        <v>83</v>
      </c>
      <c r="AW185" s="13" t="s">
        <v>37</v>
      </c>
      <c r="AX185" s="13" t="s">
        <v>76</v>
      </c>
      <c r="AY185" s="165" t="s">
        <v>189</v>
      </c>
    </row>
    <row r="186" spans="1:65" s="14" customFormat="1" ht="11.25">
      <c r="B186" s="171"/>
      <c r="D186" s="164" t="s">
        <v>200</v>
      </c>
      <c r="E186" s="172" t="s">
        <v>3</v>
      </c>
      <c r="F186" s="173" t="s">
        <v>887</v>
      </c>
      <c r="H186" s="174">
        <v>192</v>
      </c>
      <c r="I186" s="175"/>
      <c r="L186" s="171"/>
      <c r="M186" s="176"/>
      <c r="N186" s="177"/>
      <c r="O186" s="177"/>
      <c r="P186" s="177"/>
      <c r="Q186" s="177"/>
      <c r="R186" s="177"/>
      <c r="S186" s="177"/>
      <c r="T186" s="178"/>
      <c r="AT186" s="172" t="s">
        <v>200</v>
      </c>
      <c r="AU186" s="172" t="s">
        <v>85</v>
      </c>
      <c r="AV186" s="14" t="s">
        <v>85</v>
      </c>
      <c r="AW186" s="14" t="s">
        <v>37</v>
      </c>
      <c r="AX186" s="14" t="s">
        <v>76</v>
      </c>
      <c r="AY186" s="172" t="s">
        <v>189</v>
      </c>
    </row>
    <row r="187" spans="1:65" s="14" customFormat="1" ht="11.25">
      <c r="B187" s="171"/>
      <c r="D187" s="164" t="s">
        <v>200</v>
      </c>
      <c r="E187" s="172" t="s">
        <v>3</v>
      </c>
      <c r="F187" s="173" t="s">
        <v>888</v>
      </c>
      <c r="H187" s="174">
        <v>184</v>
      </c>
      <c r="I187" s="175"/>
      <c r="L187" s="171"/>
      <c r="M187" s="176"/>
      <c r="N187" s="177"/>
      <c r="O187" s="177"/>
      <c r="P187" s="177"/>
      <c r="Q187" s="177"/>
      <c r="R187" s="177"/>
      <c r="S187" s="177"/>
      <c r="T187" s="178"/>
      <c r="AT187" s="172" t="s">
        <v>200</v>
      </c>
      <c r="AU187" s="172" t="s">
        <v>85</v>
      </c>
      <c r="AV187" s="14" t="s">
        <v>85</v>
      </c>
      <c r="AW187" s="14" t="s">
        <v>37</v>
      </c>
      <c r="AX187" s="14" t="s">
        <v>76</v>
      </c>
      <c r="AY187" s="172" t="s">
        <v>189</v>
      </c>
    </row>
    <row r="188" spans="1:65" s="15" customFormat="1" ht="11.25">
      <c r="B188" s="179"/>
      <c r="D188" s="164" t="s">
        <v>200</v>
      </c>
      <c r="E188" s="180" t="s">
        <v>3</v>
      </c>
      <c r="F188" s="181" t="s">
        <v>203</v>
      </c>
      <c r="H188" s="182">
        <v>376</v>
      </c>
      <c r="I188" s="183"/>
      <c r="L188" s="179"/>
      <c r="M188" s="184"/>
      <c r="N188" s="185"/>
      <c r="O188" s="185"/>
      <c r="P188" s="185"/>
      <c r="Q188" s="185"/>
      <c r="R188" s="185"/>
      <c r="S188" s="185"/>
      <c r="T188" s="186"/>
      <c r="AT188" s="180" t="s">
        <v>200</v>
      </c>
      <c r="AU188" s="180" t="s">
        <v>85</v>
      </c>
      <c r="AV188" s="15" t="s">
        <v>196</v>
      </c>
      <c r="AW188" s="15" t="s">
        <v>37</v>
      </c>
      <c r="AX188" s="15" t="s">
        <v>83</v>
      </c>
      <c r="AY188" s="180" t="s">
        <v>189</v>
      </c>
    </row>
    <row r="189" spans="1:65" s="2" customFormat="1" ht="16.5" customHeight="1">
      <c r="A189" s="34"/>
      <c r="B189" s="144"/>
      <c r="C189" s="145" t="s">
        <v>317</v>
      </c>
      <c r="D189" s="145" t="s">
        <v>191</v>
      </c>
      <c r="E189" s="146" t="s">
        <v>889</v>
      </c>
      <c r="F189" s="147" t="s">
        <v>890</v>
      </c>
      <c r="G189" s="148" t="s">
        <v>212</v>
      </c>
      <c r="H189" s="149">
        <v>25.649000000000001</v>
      </c>
      <c r="I189" s="150"/>
      <c r="J189" s="151">
        <f>ROUND(I189*H189,2)</f>
        <v>0</v>
      </c>
      <c r="K189" s="147" t="s">
        <v>195</v>
      </c>
      <c r="L189" s="35"/>
      <c r="M189" s="152" t="s">
        <v>3</v>
      </c>
      <c r="N189" s="153" t="s">
        <v>47</v>
      </c>
      <c r="O189" s="55"/>
      <c r="P189" s="154">
        <f>O189*H189</f>
        <v>0</v>
      </c>
      <c r="Q189" s="154">
        <v>2.5359600000000002</v>
      </c>
      <c r="R189" s="154">
        <f>Q189*H189</f>
        <v>65.044838040000002</v>
      </c>
      <c r="S189" s="154">
        <v>0</v>
      </c>
      <c r="T189" s="15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56" t="s">
        <v>196</v>
      </c>
      <c r="AT189" s="156" t="s">
        <v>191</v>
      </c>
      <c r="AU189" s="156" t="s">
        <v>85</v>
      </c>
      <c r="AY189" s="19" t="s">
        <v>189</v>
      </c>
      <c r="BE189" s="157">
        <f>IF(N189="základní",J189,0)</f>
        <v>0</v>
      </c>
      <c r="BF189" s="157">
        <f>IF(N189="snížená",J189,0)</f>
        <v>0</v>
      </c>
      <c r="BG189" s="157">
        <f>IF(N189="zákl. přenesená",J189,0)</f>
        <v>0</v>
      </c>
      <c r="BH189" s="157">
        <f>IF(N189="sníž. přenesená",J189,0)</f>
        <v>0</v>
      </c>
      <c r="BI189" s="157">
        <f>IF(N189="nulová",J189,0)</f>
        <v>0</v>
      </c>
      <c r="BJ189" s="19" t="s">
        <v>83</v>
      </c>
      <c r="BK189" s="157">
        <f>ROUND(I189*H189,2)</f>
        <v>0</v>
      </c>
      <c r="BL189" s="19" t="s">
        <v>196</v>
      </c>
      <c r="BM189" s="156" t="s">
        <v>891</v>
      </c>
    </row>
    <row r="190" spans="1:65" s="2" customFormat="1" ht="11.25">
      <c r="A190" s="34"/>
      <c r="B190" s="35"/>
      <c r="C190" s="34"/>
      <c r="D190" s="158" t="s">
        <v>198</v>
      </c>
      <c r="E190" s="34"/>
      <c r="F190" s="159" t="s">
        <v>892</v>
      </c>
      <c r="G190" s="34"/>
      <c r="H190" s="34"/>
      <c r="I190" s="160"/>
      <c r="J190" s="34"/>
      <c r="K190" s="34"/>
      <c r="L190" s="35"/>
      <c r="M190" s="161"/>
      <c r="N190" s="162"/>
      <c r="O190" s="55"/>
      <c r="P190" s="55"/>
      <c r="Q190" s="55"/>
      <c r="R190" s="55"/>
      <c r="S190" s="55"/>
      <c r="T190" s="56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9" t="s">
        <v>198</v>
      </c>
      <c r="AU190" s="19" t="s">
        <v>85</v>
      </c>
    </row>
    <row r="191" spans="1:65" s="13" customFormat="1" ht="11.25">
      <c r="B191" s="163"/>
      <c r="D191" s="164" t="s">
        <v>200</v>
      </c>
      <c r="E191" s="165" t="s">
        <v>3</v>
      </c>
      <c r="F191" s="166" t="s">
        <v>893</v>
      </c>
      <c r="H191" s="165" t="s">
        <v>3</v>
      </c>
      <c r="I191" s="167"/>
      <c r="L191" s="163"/>
      <c r="M191" s="168"/>
      <c r="N191" s="169"/>
      <c r="O191" s="169"/>
      <c r="P191" s="169"/>
      <c r="Q191" s="169"/>
      <c r="R191" s="169"/>
      <c r="S191" s="169"/>
      <c r="T191" s="170"/>
      <c r="AT191" s="165" t="s">
        <v>200</v>
      </c>
      <c r="AU191" s="165" t="s">
        <v>85</v>
      </c>
      <c r="AV191" s="13" t="s">
        <v>83</v>
      </c>
      <c r="AW191" s="13" t="s">
        <v>37</v>
      </c>
      <c r="AX191" s="13" t="s">
        <v>76</v>
      </c>
      <c r="AY191" s="165" t="s">
        <v>189</v>
      </c>
    </row>
    <row r="192" spans="1:65" s="14" customFormat="1" ht="11.25">
      <c r="B192" s="171"/>
      <c r="D192" s="164" t="s">
        <v>200</v>
      </c>
      <c r="E192" s="172" t="s">
        <v>3</v>
      </c>
      <c r="F192" s="173" t="s">
        <v>894</v>
      </c>
      <c r="H192" s="174">
        <v>13.252000000000001</v>
      </c>
      <c r="I192" s="175"/>
      <c r="L192" s="171"/>
      <c r="M192" s="176"/>
      <c r="N192" s="177"/>
      <c r="O192" s="177"/>
      <c r="P192" s="177"/>
      <c r="Q192" s="177"/>
      <c r="R192" s="177"/>
      <c r="S192" s="177"/>
      <c r="T192" s="178"/>
      <c r="AT192" s="172" t="s">
        <v>200</v>
      </c>
      <c r="AU192" s="172" t="s">
        <v>85</v>
      </c>
      <c r="AV192" s="14" t="s">
        <v>85</v>
      </c>
      <c r="AW192" s="14" t="s">
        <v>37</v>
      </c>
      <c r="AX192" s="14" t="s">
        <v>76</v>
      </c>
      <c r="AY192" s="172" t="s">
        <v>189</v>
      </c>
    </row>
    <row r="193" spans="1:65" s="14" customFormat="1" ht="11.25">
      <c r="B193" s="171"/>
      <c r="D193" s="164" t="s">
        <v>200</v>
      </c>
      <c r="E193" s="172" t="s">
        <v>3</v>
      </c>
      <c r="F193" s="173" t="s">
        <v>895</v>
      </c>
      <c r="H193" s="174">
        <v>12.397</v>
      </c>
      <c r="I193" s="175"/>
      <c r="L193" s="171"/>
      <c r="M193" s="176"/>
      <c r="N193" s="177"/>
      <c r="O193" s="177"/>
      <c r="P193" s="177"/>
      <c r="Q193" s="177"/>
      <c r="R193" s="177"/>
      <c r="S193" s="177"/>
      <c r="T193" s="178"/>
      <c r="AT193" s="172" t="s">
        <v>200</v>
      </c>
      <c r="AU193" s="172" t="s">
        <v>85</v>
      </c>
      <c r="AV193" s="14" t="s">
        <v>85</v>
      </c>
      <c r="AW193" s="14" t="s">
        <v>37</v>
      </c>
      <c r="AX193" s="14" t="s">
        <v>76</v>
      </c>
      <c r="AY193" s="172" t="s">
        <v>189</v>
      </c>
    </row>
    <row r="194" spans="1:65" s="15" customFormat="1" ht="11.25">
      <c r="B194" s="179"/>
      <c r="D194" s="164" t="s">
        <v>200</v>
      </c>
      <c r="E194" s="180" t="s">
        <v>3</v>
      </c>
      <c r="F194" s="181" t="s">
        <v>203</v>
      </c>
      <c r="H194" s="182">
        <v>25.649000000000001</v>
      </c>
      <c r="I194" s="183"/>
      <c r="L194" s="179"/>
      <c r="M194" s="184"/>
      <c r="N194" s="185"/>
      <c r="O194" s="185"/>
      <c r="P194" s="185"/>
      <c r="Q194" s="185"/>
      <c r="R194" s="185"/>
      <c r="S194" s="185"/>
      <c r="T194" s="186"/>
      <c r="AT194" s="180" t="s">
        <v>200</v>
      </c>
      <c r="AU194" s="180" t="s">
        <v>85</v>
      </c>
      <c r="AV194" s="15" t="s">
        <v>196</v>
      </c>
      <c r="AW194" s="15" t="s">
        <v>37</v>
      </c>
      <c r="AX194" s="15" t="s">
        <v>83</v>
      </c>
      <c r="AY194" s="180" t="s">
        <v>189</v>
      </c>
    </row>
    <row r="195" spans="1:65" s="2" customFormat="1" ht="16.5" customHeight="1">
      <c r="A195" s="34"/>
      <c r="B195" s="144"/>
      <c r="C195" s="145" t="s">
        <v>325</v>
      </c>
      <c r="D195" s="145" t="s">
        <v>191</v>
      </c>
      <c r="E195" s="146" t="s">
        <v>896</v>
      </c>
      <c r="F195" s="147" t="s">
        <v>897</v>
      </c>
      <c r="G195" s="148" t="s">
        <v>212</v>
      </c>
      <c r="H195" s="149">
        <v>1.44</v>
      </c>
      <c r="I195" s="150"/>
      <c r="J195" s="151">
        <f>ROUND(I195*H195,2)</f>
        <v>0</v>
      </c>
      <c r="K195" s="147" t="s">
        <v>195</v>
      </c>
      <c r="L195" s="35"/>
      <c r="M195" s="152" t="s">
        <v>3</v>
      </c>
      <c r="N195" s="153" t="s">
        <v>47</v>
      </c>
      <c r="O195" s="55"/>
      <c r="P195" s="154">
        <f>O195*H195</f>
        <v>0</v>
      </c>
      <c r="Q195" s="154">
        <v>2.5359600000000002</v>
      </c>
      <c r="R195" s="154">
        <f>Q195*H195</f>
        <v>3.6517824000000001</v>
      </c>
      <c r="S195" s="154">
        <v>0</v>
      </c>
      <c r="T195" s="155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56" t="s">
        <v>196</v>
      </c>
      <c r="AT195" s="156" t="s">
        <v>191</v>
      </c>
      <c r="AU195" s="156" t="s">
        <v>85</v>
      </c>
      <c r="AY195" s="19" t="s">
        <v>189</v>
      </c>
      <c r="BE195" s="157">
        <f>IF(N195="základní",J195,0)</f>
        <v>0</v>
      </c>
      <c r="BF195" s="157">
        <f>IF(N195="snížená",J195,0)</f>
        <v>0</v>
      </c>
      <c r="BG195" s="157">
        <f>IF(N195="zákl. přenesená",J195,0)</f>
        <v>0</v>
      </c>
      <c r="BH195" s="157">
        <f>IF(N195="sníž. přenesená",J195,0)</f>
        <v>0</v>
      </c>
      <c r="BI195" s="157">
        <f>IF(N195="nulová",J195,0)</f>
        <v>0</v>
      </c>
      <c r="BJ195" s="19" t="s">
        <v>83</v>
      </c>
      <c r="BK195" s="157">
        <f>ROUND(I195*H195,2)</f>
        <v>0</v>
      </c>
      <c r="BL195" s="19" t="s">
        <v>196</v>
      </c>
      <c r="BM195" s="156" t="s">
        <v>898</v>
      </c>
    </row>
    <row r="196" spans="1:65" s="2" customFormat="1" ht="11.25">
      <c r="A196" s="34"/>
      <c r="B196" s="35"/>
      <c r="C196" s="34"/>
      <c r="D196" s="158" t="s">
        <v>198</v>
      </c>
      <c r="E196" s="34"/>
      <c r="F196" s="159" t="s">
        <v>899</v>
      </c>
      <c r="G196" s="34"/>
      <c r="H196" s="34"/>
      <c r="I196" s="160"/>
      <c r="J196" s="34"/>
      <c r="K196" s="34"/>
      <c r="L196" s="35"/>
      <c r="M196" s="161"/>
      <c r="N196" s="162"/>
      <c r="O196" s="55"/>
      <c r="P196" s="55"/>
      <c r="Q196" s="55"/>
      <c r="R196" s="55"/>
      <c r="S196" s="55"/>
      <c r="T196" s="56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9" t="s">
        <v>198</v>
      </c>
      <c r="AU196" s="19" t="s">
        <v>85</v>
      </c>
    </row>
    <row r="197" spans="1:65" s="13" customFormat="1" ht="11.25">
      <c r="B197" s="163"/>
      <c r="D197" s="164" t="s">
        <v>200</v>
      </c>
      <c r="E197" s="165" t="s">
        <v>3</v>
      </c>
      <c r="F197" s="166" t="s">
        <v>900</v>
      </c>
      <c r="H197" s="165" t="s">
        <v>3</v>
      </c>
      <c r="I197" s="167"/>
      <c r="L197" s="163"/>
      <c r="M197" s="168"/>
      <c r="N197" s="169"/>
      <c r="O197" s="169"/>
      <c r="P197" s="169"/>
      <c r="Q197" s="169"/>
      <c r="R197" s="169"/>
      <c r="S197" s="169"/>
      <c r="T197" s="170"/>
      <c r="AT197" s="165" t="s">
        <v>200</v>
      </c>
      <c r="AU197" s="165" t="s">
        <v>85</v>
      </c>
      <c r="AV197" s="13" t="s">
        <v>83</v>
      </c>
      <c r="AW197" s="13" t="s">
        <v>37</v>
      </c>
      <c r="AX197" s="13" t="s">
        <v>76</v>
      </c>
      <c r="AY197" s="165" t="s">
        <v>189</v>
      </c>
    </row>
    <row r="198" spans="1:65" s="14" customFormat="1" ht="11.25">
      <c r="B198" s="171"/>
      <c r="D198" s="164" t="s">
        <v>200</v>
      </c>
      <c r="E198" s="172" t="s">
        <v>3</v>
      </c>
      <c r="F198" s="173" t="s">
        <v>901</v>
      </c>
      <c r="H198" s="174">
        <v>1.44</v>
      </c>
      <c r="I198" s="175"/>
      <c r="L198" s="171"/>
      <c r="M198" s="176"/>
      <c r="N198" s="177"/>
      <c r="O198" s="177"/>
      <c r="P198" s="177"/>
      <c r="Q198" s="177"/>
      <c r="R198" s="177"/>
      <c r="S198" s="177"/>
      <c r="T198" s="178"/>
      <c r="AT198" s="172" t="s">
        <v>200</v>
      </c>
      <c r="AU198" s="172" t="s">
        <v>85</v>
      </c>
      <c r="AV198" s="14" t="s">
        <v>85</v>
      </c>
      <c r="AW198" s="14" t="s">
        <v>37</v>
      </c>
      <c r="AX198" s="14" t="s">
        <v>76</v>
      </c>
      <c r="AY198" s="172" t="s">
        <v>189</v>
      </c>
    </row>
    <row r="199" spans="1:65" s="15" customFormat="1" ht="11.25">
      <c r="B199" s="179"/>
      <c r="D199" s="164" t="s">
        <v>200</v>
      </c>
      <c r="E199" s="180" t="s">
        <v>3</v>
      </c>
      <c r="F199" s="181" t="s">
        <v>203</v>
      </c>
      <c r="H199" s="182">
        <v>1.44</v>
      </c>
      <c r="I199" s="183"/>
      <c r="L199" s="179"/>
      <c r="M199" s="184"/>
      <c r="N199" s="185"/>
      <c r="O199" s="185"/>
      <c r="P199" s="185"/>
      <c r="Q199" s="185"/>
      <c r="R199" s="185"/>
      <c r="S199" s="185"/>
      <c r="T199" s="186"/>
      <c r="AT199" s="180" t="s">
        <v>200</v>
      </c>
      <c r="AU199" s="180" t="s">
        <v>85</v>
      </c>
      <c r="AV199" s="15" t="s">
        <v>196</v>
      </c>
      <c r="AW199" s="15" t="s">
        <v>37</v>
      </c>
      <c r="AX199" s="15" t="s">
        <v>83</v>
      </c>
      <c r="AY199" s="180" t="s">
        <v>189</v>
      </c>
    </row>
    <row r="200" spans="1:65" s="2" customFormat="1" ht="16.5" customHeight="1">
      <c r="A200" s="34"/>
      <c r="B200" s="144"/>
      <c r="C200" s="145" t="s">
        <v>332</v>
      </c>
      <c r="D200" s="145" t="s">
        <v>191</v>
      </c>
      <c r="E200" s="146" t="s">
        <v>902</v>
      </c>
      <c r="F200" s="147" t="s">
        <v>903</v>
      </c>
      <c r="G200" s="148" t="s">
        <v>221</v>
      </c>
      <c r="H200" s="149">
        <v>26.946000000000002</v>
      </c>
      <c r="I200" s="150"/>
      <c r="J200" s="151">
        <f>ROUND(I200*H200,2)</f>
        <v>0</v>
      </c>
      <c r="K200" s="147" t="s">
        <v>195</v>
      </c>
      <c r="L200" s="35"/>
      <c r="M200" s="152" t="s">
        <v>3</v>
      </c>
      <c r="N200" s="153" t="s">
        <v>47</v>
      </c>
      <c r="O200" s="55"/>
      <c r="P200" s="154">
        <f>O200*H200</f>
        <v>0</v>
      </c>
      <c r="Q200" s="154">
        <v>1.4400000000000001E-3</v>
      </c>
      <c r="R200" s="154">
        <f>Q200*H200</f>
        <v>3.8802240000000002E-2</v>
      </c>
      <c r="S200" s="154">
        <v>0</v>
      </c>
      <c r="T200" s="155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56" t="s">
        <v>196</v>
      </c>
      <c r="AT200" s="156" t="s">
        <v>191</v>
      </c>
      <c r="AU200" s="156" t="s">
        <v>85</v>
      </c>
      <c r="AY200" s="19" t="s">
        <v>189</v>
      </c>
      <c r="BE200" s="157">
        <f>IF(N200="základní",J200,0)</f>
        <v>0</v>
      </c>
      <c r="BF200" s="157">
        <f>IF(N200="snížená",J200,0)</f>
        <v>0</v>
      </c>
      <c r="BG200" s="157">
        <f>IF(N200="zákl. přenesená",J200,0)</f>
        <v>0</v>
      </c>
      <c r="BH200" s="157">
        <f>IF(N200="sníž. přenesená",J200,0)</f>
        <v>0</v>
      </c>
      <c r="BI200" s="157">
        <f>IF(N200="nulová",J200,0)</f>
        <v>0</v>
      </c>
      <c r="BJ200" s="19" t="s">
        <v>83</v>
      </c>
      <c r="BK200" s="157">
        <f>ROUND(I200*H200,2)</f>
        <v>0</v>
      </c>
      <c r="BL200" s="19" t="s">
        <v>196</v>
      </c>
      <c r="BM200" s="156" t="s">
        <v>904</v>
      </c>
    </row>
    <row r="201" spans="1:65" s="2" customFormat="1" ht="11.25">
      <c r="A201" s="34"/>
      <c r="B201" s="35"/>
      <c r="C201" s="34"/>
      <c r="D201" s="158" t="s">
        <v>198</v>
      </c>
      <c r="E201" s="34"/>
      <c r="F201" s="159" t="s">
        <v>905</v>
      </c>
      <c r="G201" s="34"/>
      <c r="H201" s="34"/>
      <c r="I201" s="160"/>
      <c r="J201" s="34"/>
      <c r="K201" s="34"/>
      <c r="L201" s="35"/>
      <c r="M201" s="161"/>
      <c r="N201" s="162"/>
      <c r="O201" s="55"/>
      <c r="P201" s="55"/>
      <c r="Q201" s="55"/>
      <c r="R201" s="55"/>
      <c r="S201" s="55"/>
      <c r="T201" s="56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9" t="s">
        <v>198</v>
      </c>
      <c r="AU201" s="19" t="s">
        <v>85</v>
      </c>
    </row>
    <row r="202" spans="1:65" s="13" customFormat="1" ht="11.25">
      <c r="B202" s="163"/>
      <c r="D202" s="164" t="s">
        <v>200</v>
      </c>
      <c r="E202" s="165" t="s">
        <v>3</v>
      </c>
      <c r="F202" s="166" t="s">
        <v>893</v>
      </c>
      <c r="H202" s="165" t="s">
        <v>3</v>
      </c>
      <c r="I202" s="167"/>
      <c r="L202" s="163"/>
      <c r="M202" s="168"/>
      <c r="N202" s="169"/>
      <c r="O202" s="169"/>
      <c r="P202" s="169"/>
      <c r="Q202" s="169"/>
      <c r="R202" s="169"/>
      <c r="S202" s="169"/>
      <c r="T202" s="170"/>
      <c r="AT202" s="165" t="s">
        <v>200</v>
      </c>
      <c r="AU202" s="165" t="s">
        <v>85</v>
      </c>
      <c r="AV202" s="13" t="s">
        <v>83</v>
      </c>
      <c r="AW202" s="13" t="s">
        <v>37</v>
      </c>
      <c r="AX202" s="13" t="s">
        <v>76</v>
      </c>
      <c r="AY202" s="165" t="s">
        <v>189</v>
      </c>
    </row>
    <row r="203" spans="1:65" s="14" customFormat="1" ht="11.25">
      <c r="B203" s="171"/>
      <c r="D203" s="164" t="s">
        <v>200</v>
      </c>
      <c r="E203" s="172" t="s">
        <v>3</v>
      </c>
      <c r="F203" s="173" t="s">
        <v>906</v>
      </c>
      <c r="H203" s="174">
        <v>11.584</v>
      </c>
      <c r="I203" s="175"/>
      <c r="L203" s="171"/>
      <c r="M203" s="176"/>
      <c r="N203" s="177"/>
      <c r="O203" s="177"/>
      <c r="P203" s="177"/>
      <c r="Q203" s="177"/>
      <c r="R203" s="177"/>
      <c r="S203" s="177"/>
      <c r="T203" s="178"/>
      <c r="AT203" s="172" t="s">
        <v>200</v>
      </c>
      <c r="AU203" s="172" t="s">
        <v>85</v>
      </c>
      <c r="AV203" s="14" t="s">
        <v>85</v>
      </c>
      <c r="AW203" s="14" t="s">
        <v>37</v>
      </c>
      <c r="AX203" s="14" t="s">
        <v>76</v>
      </c>
      <c r="AY203" s="172" t="s">
        <v>189</v>
      </c>
    </row>
    <row r="204" spans="1:65" s="14" customFormat="1" ht="11.25">
      <c r="B204" s="171"/>
      <c r="D204" s="164" t="s">
        <v>200</v>
      </c>
      <c r="E204" s="172" t="s">
        <v>3</v>
      </c>
      <c r="F204" s="173" t="s">
        <v>907</v>
      </c>
      <c r="H204" s="174">
        <v>10.802</v>
      </c>
      <c r="I204" s="175"/>
      <c r="L204" s="171"/>
      <c r="M204" s="176"/>
      <c r="N204" s="177"/>
      <c r="O204" s="177"/>
      <c r="P204" s="177"/>
      <c r="Q204" s="177"/>
      <c r="R204" s="177"/>
      <c r="S204" s="177"/>
      <c r="T204" s="178"/>
      <c r="AT204" s="172" t="s">
        <v>200</v>
      </c>
      <c r="AU204" s="172" t="s">
        <v>85</v>
      </c>
      <c r="AV204" s="14" t="s">
        <v>85</v>
      </c>
      <c r="AW204" s="14" t="s">
        <v>37</v>
      </c>
      <c r="AX204" s="14" t="s">
        <v>76</v>
      </c>
      <c r="AY204" s="172" t="s">
        <v>189</v>
      </c>
    </row>
    <row r="205" spans="1:65" s="13" customFormat="1" ht="11.25">
      <c r="B205" s="163"/>
      <c r="D205" s="164" t="s">
        <v>200</v>
      </c>
      <c r="E205" s="165" t="s">
        <v>3</v>
      </c>
      <c r="F205" s="166" t="s">
        <v>900</v>
      </c>
      <c r="H205" s="165" t="s">
        <v>3</v>
      </c>
      <c r="I205" s="167"/>
      <c r="L205" s="163"/>
      <c r="M205" s="168"/>
      <c r="N205" s="169"/>
      <c r="O205" s="169"/>
      <c r="P205" s="169"/>
      <c r="Q205" s="169"/>
      <c r="R205" s="169"/>
      <c r="S205" s="169"/>
      <c r="T205" s="170"/>
      <c r="AT205" s="165" t="s">
        <v>200</v>
      </c>
      <c r="AU205" s="165" t="s">
        <v>85</v>
      </c>
      <c r="AV205" s="13" t="s">
        <v>83</v>
      </c>
      <c r="AW205" s="13" t="s">
        <v>37</v>
      </c>
      <c r="AX205" s="13" t="s">
        <v>76</v>
      </c>
      <c r="AY205" s="165" t="s">
        <v>189</v>
      </c>
    </row>
    <row r="206" spans="1:65" s="14" customFormat="1" ht="11.25">
      <c r="B206" s="171"/>
      <c r="D206" s="164" t="s">
        <v>200</v>
      </c>
      <c r="E206" s="172" t="s">
        <v>3</v>
      </c>
      <c r="F206" s="173" t="s">
        <v>908</v>
      </c>
      <c r="H206" s="174">
        <v>4.5599999999999996</v>
      </c>
      <c r="I206" s="175"/>
      <c r="L206" s="171"/>
      <c r="M206" s="176"/>
      <c r="N206" s="177"/>
      <c r="O206" s="177"/>
      <c r="P206" s="177"/>
      <c r="Q206" s="177"/>
      <c r="R206" s="177"/>
      <c r="S206" s="177"/>
      <c r="T206" s="178"/>
      <c r="AT206" s="172" t="s">
        <v>200</v>
      </c>
      <c r="AU206" s="172" t="s">
        <v>85</v>
      </c>
      <c r="AV206" s="14" t="s">
        <v>85</v>
      </c>
      <c r="AW206" s="14" t="s">
        <v>37</v>
      </c>
      <c r="AX206" s="14" t="s">
        <v>76</v>
      </c>
      <c r="AY206" s="172" t="s">
        <v>189</v>
      </c>
    </row>
    <row r="207" spans="1:65" s="15" customFormat="1" ht="11.25">
      <c r="B207" s="179"/>
      <c r="D207" s="164" t="s">
        <v>200</v>
      </c>
      <c r="E207" s="180" t="s">
        <v>3</v>
      </c>
      <c r="F207" s="181" t="s">
        <v>203</v>
      </c>
      <c r="H207" s="182">
        <v>26.946000000000002</v>
      </c>
      <c r="I207" s="183"/>
      <c r="L207" s="179"/>
      <c r="M207" s="184"/>
      <c r="N207" s="185"/>
      <c r="O207" s="185"/>
      <c r="P207" s="185"/>
      <c r="Q207" s="185"/>
      <c r="R207" s="185"/>
      <c r="S207" s="185"/>
      <c r="T207" s="186"/>
      <c r="AT207" s="180" t="s">
        <v>200</v>
      </c>
      <c r="AU207" s="180" t="s">
        <v>85</v>
      </c>
      <c r="AV207" s="15" t="s">
        <v>196</v>
      </c>
      <c r="AW207" s="15" t="s">
        <v>37</v>
      </c>
      <c r="AX207" s="15" t="s">
        <v>83</v>
      </c>
      <c r="AY207" s="180" t="s">
        <v>189</v>
      </c>
    </row>
    <row r="208" spans="1:65" s="2" customFormat="1" ht="16.5" customHeight="1">
      <c r="A208" s="34"/>
      <c r="B208" s="144"/>
      <c r="C208" s="145" t="s">
        <v>339</v>
      </c>
      <c r="D208" s="145" t="s">
        <v>191</v>
      </c>
      <c r="E208" s="146" t="s">
        <v>909</v>
      </c>
      <c r="F208" s="147" t="s">
        <v>910</v>
      </c>
      <c r="G208" s="148" t="s">
        <v>221</v>
      </c>
      <c r="H208" s="149">
        <v>26.946000000000002</v>
      </c>
      <c r="I208" s="150"/>
      <c r="J208" s="151">
        <f>ROUND(I208*H208,2)</f>
        <v>0</v>
      </c>
      <c r="K208" s="147" t="s">
        <v>195</v>
      </c>
      <c r="L208" s="35"/>
      <c r="M208" s="152" t="s">
        <v>3</v>
      </c>
      <c r="N208" s="153" t="s">
        <v>47</v>
      </c>
      <c r="O208" s="55"/>
      <c r="P208" s="154">
        <f>O208*H208</f>
        <v>0</v>
      </c>
      <c r="Q208" s="154">
        <v>4.0000000000000003E-5</v>
      </c>
      <c r="R208" s="154">
        <f>Q208*H208</f>
        <v>1.07784E-3</v>
      </c>
      <c r="S208" s="154">
        <v>0</v>
      </c>
      <c r="T208" s="155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56" t="s">
        <v>196</v>
      </c>
      <c r="AT208" s="156" t="s">
        <v>191</v>
      </c>
      <c r="AU208" s="156" t="s">
        <v>85</v>
      </c>
      <c r="AY208" s="19" t="s">
        <v>189</v>
      </c>
      <c r="BE208" s="157">
        <f>IF(N208="základní",J208,0)</f>
        <v>0</v>
      </c>
      <c r="BF208" s="157">
        <f>IF(N208="snížená",J208,0)</f>
        <v>0</v>
      </c>
      <c r="BG208" s="157">
        <f>IF(N208="zákl. přenesená",J208,0)</f>
        <v>0</v>
      </c>
      <c r="BH208" s="157">
        <f>IF(N208="sníž. přenesená",J208,0)</f>
        <v>0</v>
      </c>
      <c r="BI208" s="157">
        <f>IF(N208="nulová",J208,0)</f>
        <v>0</v>
      </c>
      <c r="BJ208" s="19" t="s">
        <v>83</v>
      </c>
      <c r="BK208" s="157">
        <f>ROUND(I208*H208,2)</f>
        <v>0</v>
      </c>
      <c r="BL208" s="19" t="s">
        <v>196</v>
      </c>
      <c r="BM208" s="156" t="s">
        <v>911</v>
      </c>
    </row>
    <row r="209" spans="1:65" s="2" customFormat="1" ht="11.25">
      <c r="A209" s="34"/>
      <c r="B209" s="35"/>
      <c r="C209" s="34"/>
      <c r="D209" s="158" t="s">
        <v>198</v>
      </c>
      <c r="E209" s="34"/>
      <c r="F209" s="159" t="s">
        <v>912</v>
      </c>
      <c r="G209" s="34"/>
      <c r="H209" s="34"/>
      <c r="I209" s="160"/>
      <c r="J209" s="34"/>
      <c r="K209" s="34"/>
      <c r="L209" s="35"/>
      <c r="M209" s="161"/>
      <c r="N209" s="162"/>
      <c r="O209" s="55"/>
      <c r="P209" s="55"/>
      <c r="Q209" s="55"/>
      <c r="R209" s="55"/>
      <c r="S209" s="55"/>
      <c r="T209" s="56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9" t="s">
        <v>198</v>
      </c>
      <c r="AU209" s="19" t="s">
        <v>85</v>
      </c>
    </row>
    <row r="210" spans="1:65" s="2" customFormat="1" ht="16.5" customHeight="1">
      <c r="A210" s="34"/>
      <c r="B210" s="144"/>
      <c r="C210" s="145" t="s">
        <v>8</v>
      </c>
      <c r="D210" s="145" t="s">
        <v>191</v>
      </c>
      <c r="E210" s="146" t="s">
        <v>913</v>
      </c>
      <c r="F210" s="147" t="s">
        <v>914</v>
      </c>
      <c r="G210" s="148" t="s">
        <v>915</v>
      </c>
      <c r="H210" s="149">
        <v>70.5</v>
      </c>
      <c r="I210" s="150"/>
      <c r="J210" s="151">
        <f>ROUND(I210*H210,2)</f>
        <v>0</v>
      </c>
      <c r="K210" s="147" t="s">
        <v>195</v>
      </c>
      <c r="L210" s="35"/>
      <c r="M210" s="152" t="s">
        <v>3</v>
      </c>
      <c r="N210" s="153" t="s">
        <v>47</v>
      </c>
      <c r="O210" s="55"/>
      <c r="P210" s="154">
        <f>O210*H210</f>
        <v>0</v>
      </c>
      <c r="Q210" s="154">
        <v>1.3999999999999999E-4</v>
      </c>
      <c r="R210" s="154">
        <f>Q210*H210</f>
        <v>9.8699999999999986E-3</v>
      </c>
      <c r="S210" s="154">
        <v>0</v>
      </c>
      <c r="T210" s="155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56" t="s">
        <v>196</v>
      </c>
      <c r="AT210" s="156" t="s">
        <v>191</v>
      </c>
      <c r="AU210" s="156" t="s">
        <v>85</v>
      </c>
      <c r="AY210" s="19" t="s">
        <v>189</v>
      </c>
      <c r="BE210" s="157">
        <f>IF(N210="základní",J210,0)</f>
        <v>0</v>
      </c>
      <c r="BF210" s="157">
        <f>IF(N210="snížená",J210,0)</f>
        <v>0</v>
      </c>
      <c r="BG210" s="157">
        <f>IF(N210="zákl. přenesená",J210,0)</f>
        <v>0</v>
      </c>
      <c r="BH210" s="157">
        <f>IF(N210="sníž. přenesená",J210,0)</f>
        <v>0</v>
      </c>
      <c r="BI210" s="157">
        <f>IF(N210="nulová",J210,0)</f>
        <v>0</v>
      </c>
      <c r="BJ210" s="19" t="s">
        <v>83</v>
      </c>
      <c r="BK210" s="157">
        <f>ROUND(I210*H210,2)</f>
        <v>0</v>
      </c>
      <c r="BL210" s="19" t="s">
        <v>196</v>
      </c>
      <c r="BM210" s="156" t="s">
        <v>916</v>
      </c>
    </row>
    <row r="211" spans="1:65" s="2" customFormat="1" ht="11.25">
      <c r="A211" s="34"/>
      <c r="B211" s="35"/>
      <c r="C211" s="34"/>
      <c r="D211" s="158" t="s">
        <v>198</v>
      </c>
      <c r="E211" s="34"/>
      <c r="F211" s="159" t="s">
        <v>917</v>
      </c>
      <c r="G211" s="34"/>
      <c r="H211" s="34"/>
      <c r="I211" s="160"/>
      <c r="J211" s="34"/>
      <c r="K211" s="34"/>
      <c r="L211" s="35"/>
      <c r="M211" s="161"/>
      <c r="N211" s="162"/>
      <c r="O211" s="55"/>
      <c r="P211" s="55"/>
      <c r="Q211" s="55"/>
      <c r="R211" s="55"/>
      <c r="S211" s="55"/>
      <c r="T211" s="56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9" t="s">
        <v>198</v>
      </c>
      <c r="AU211" s="19" t="s">
        <v>85</v>
      </c>
    </row>
    <row r="212" spans="1:65" s="13" customFormat="1" ht="11.25">
      <c r="B212" s="163"/>
      <c r="D212" s="164" t="s">
        <v>200</v>
      </c>
      <c r="E212" s="165" t="s">
        <v>3</v>
      </c>
      <c r="F212" s="166" t="s">
        <v>918</v>
      </c>
      <c r="H212" s="165" t="s">
        <v>3</v>
      </c>
      <c r="I212" s="167"/>
      <c r="L212" s="163"/>
      <c r="M212" s="168"/>
      <c r="N212" s="169"/>
      <c r="O212" s="169"/>
      <c r="P212" s="169"/>
      <c r="Q212" s="169"/>
      <c r="R212" s="169"/>
      <c r="S212" s="169"/>
      <c r="T212" s="170"/>
      <c r="AT212" s="165" t="s">
        <v>200</v>
      </c>
      <c r="AU212" s="165" t="s">
        <v>85</v>
      </c>
      <c r="AV212" s="13" t="s">
        <v>83</v>
      </c>
      <c r="AW212" s="13" t="s">
        <v>37</v>
      </c>
      <c r="AX212" s="13" t="s">
        <v>76</v>
      </c>
      <c r="AY212" s="165" t="s">
        <v>189</v>
      </c>
    </row>
    <row r="213" spans="1:65" s="14" customFormat="1" ht="11.25">
      <c r="B213" s="171"/>
      <c r="D213" s="164" t="s">
        <v>200</v>
      </c>
      <c r="E213" s="172" t="s">
        <v>3</v>
      </c>
      <c r="F213" s="173" t="s">
        <v>919</v>
      </c>
      <c r="H213" s="174">
        <v>36</v>
      </c>
      <c r="I213" s="175"/>
      <c r="L213" s="171"/>
      <c r="M213" s="176"/>
      <c r="N213" s="177"/>
      <c r="O213" s="177"/>
      <c r="P213" s="177"/>
      <c r="Q213" s="177"/>
      <c r="R213" s="177"/>
      <c r="S213" s="177"/>
      <c r="T213" s="178"/>
      <c r="AT213" s="172" t="s">
        <v>200</v>
      </c>
      <c r="AU213" s="172" t="s">
        <v>85</v>
      </c>
      <c r="AV213" s="14" t="s">
        <v>85</v>
      </c>
      <c r="AW213" s="14" t="s">
        <v>37</v>
      </c>
      <c r="AX213" s="14" t="s">
        <v>76</v>
      </c>
      <c r="AY213" s="172" t="s">
        <v>189</v>
      </c>
    </row>
    <row r="214" spans="1:65" s="14" customFormat="1" ht="11.25">
      <c r="B214" s="171"/>
      <c r="D214" s="164" t="s">
        <v>200</v>
      </c>
      <c r="E214" s="172" t="s">
        <v>3</v>
      </c>
      <c r="F214" s="173" t="s">
        <v>920</v>
      </c>
      <c r="H214" s="174">
        <v>34.5</v>
      </c>
      <c r="I214" s="175"/>
      <c r="L214" s="171"/>
      <c r="M214" s="176"/>
      <c r="N214" s="177"/>
      <c r="O214" s="177"/>
      <c r="P214" s="177"/>
      <c r="Q214" s="177"/>
      <c r="R214" s="177"/>
      <c r="S214" s="177"/>
      <c r="T214" s="178"/>
      <c r="AT214" s="172" t="s">
        <v>200</v>
      </c>
      <c r="AU214" s="172" t="s">
        <v>85</v>
      </c>
      <c r="AV214" s="14" t="s">
        <v>85</v>
      </c>
      <c r="AW214" s="14" t="s">
        <v>37</v>
      </c>
      <c r="AX214" s="14" t="s">
        <v>76</v>
      </c>
      <c r="AY214" s="172" t="s">
        <v>189</v>
      </c>
    </row>
    <row r="215" spans="1:65" s="15" customFormat="1" ht="11.25">
      <c r="B215" s="179"/>
      <c r="D215" s="164" t="s">
        <v>200</v>
      </c>
      <c r="E215" s="180" t="s">
        <v>3</v>
      </c>
      <c r="F215" s="181" t="s">
        <v>203</v>
      </c>
      <c r="H215" s="182">
        <v>70.5</v>
      </c>
      <c r="I215" s="183"/>
      <c r="L215" s="179"/>
      <c r="M215" s="184"/>
      <c r="N215" s="185"/>
      <c r="O215" s="185"/>
      <c r="P215" s="185"/>
      <c r="Q215" s="185"/>
      <c r="R215" s="185"/>
      <c r="S215" s="185"/>
      <c r="T215" s="186"/>
      <c r="AT215" s="180" t="s">
        <v>200</v>
      </c>
      <c r="AU215" s="180" t="s">
        <v>85</v>
      </c>
      <c r="AV215" s="15" t="s">
        <v>196</v>
      </c>
      <c r="AW215" s="15" t="s">
        <v>37</v>
      </c>
      <c r="AX215" s="15" t="s">
        <v>83</v>
      </c>
      <c r="AY215" s="180" t="s">
        <v>189</v>
      </c>
    </row>
    <row r="216" spans="1:65" s="2" customFormat="1" ht="16.5" customHeight="1">
      <c r="A216" s="34"/>
      <c r="B216" s="144"/>
      <c r="C216" s="145" t="s">
        <v>352</v>
      </c>
      <c r="D216" s="145" t="s">
        <v>191</v>
      </c>
      <c r="E216" s="146" t="s">
        <v>921</v>
      </c>
      <c r="F216" s="147" t="s">
        <v>922</v>
      </c>
      <c r="G216" s="148" t="s">
        <v>915</v>
      </c>
      <c r="H216" s="149">
        <v>141</v>
      </c>
      <c r="I216" s="150"/>
      <c r="J216" s="151">
        <f>ROUND(I216*H216,2)</f>
        <v>0</v>
      </c>
      <c r="K216" s="147" t="s">
        <v>195</v>
      </c>
      <c r="L216" s="35"/>
      <c r="M216" s="152" t="s">
        <v>3</v>
      </c>
      <c r="N216" s="153" t="s">
        <v>47</v>
      </c>
      <c r="O216" s="55"/>
      <c r="P216" s="154">
        <f>O216*H216</f>
        <v>0</v>
      </c>
      <c r="Q216" s="154">
        <v>1.4999999999999999E-4</v>
      </c>
      <c r="R216" s="154">
        <f>Q216*H216</f>
        <v>2.1149999999999999E-2</v>
      </c>
      <c r="S216" s="154">
        <v>0</v>
      </c>
      <c r="T216" s="155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56" t="s">
        <v>196</v>
      </c>
      <c r="AT216" s="156" t="s">
        <v>191</v>
      </c>
      <c r="AU216" s="156" t="s">
        <v>85</v>
      </c>
      <c r="AY216" s="19" t="s">
        <v>189</v>
      </c>
      <c r="BE216" s="157">
        <f>IF(N216="základní",J216,0)</f>
        <v>0</v>
      </c>
      <c r="BF216" s="157">
        <f>IF(N216="snížená",J216,0)</f>
        <v>0</v>
      </c>
      <c r="BG216" s="157">
        <f>IF(N216="zákl. přenesená",J216,0)</f>
        <v>0</v>
      </c>
      <c r="BH216" s="157">
        <f>IF(N216="sníž. přenesená",J216,0)</f>
        <v>0</v>
      </c>
      <c r="BI216" s="157">
        <f>IF(N216="nulová",J216,0)</f>
        <v>0</v>
      </c>
      <c r="BJ216" s="19" t="s">
        <v>83</v>
      </c>
      <c r="BK216" s="157">
        <f>ROUND(I216*H216,2)</f>
        <v>0</v>
      </c>
      <c r="BL216" s="19" t="s">
        <v>196</v>
      </c>
      <c r="BM216" s="156" t="s">
        <v>923</v>
      </c>
    </row>
    <row r="217" spans="1:65" s="2" customFormat="1" ht="11.25">
      <c r="A217" s="34"/>
      <c r="B217" s="35"/>
      <c r="C217" s="34"/>
      <c r="D217" s="158" t="s">
        <v>198</v>
      </c>
      <c r="E217" s="34"/>
      <c r="F217" s="159" t="s">
        <v>924</v>
      </c>
      <c r="G217" s="34"/>
      <c r="H217" s="34"/>
      <c r="I217" s="160"/>
      <c r="J217" s="34"/>
      <c r="K217" s="34"/>
      <c r="L217" s="35"/>
      <c r="M217" s="161"/>
      <c r="N217" s="162"/>
      <c r="O217" s="55"/>
      <c r="P217" s="55"/>
      <c r="Q217" s="55"/>
      <c r="R217" s="55"/>
      <c r="S217" s="55"/>
      <c r="T217" s="56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9" t="s">
        <v>198</v>
      </c>
      <c r="AU217" s="19" t="s">
        <v>85</v>
      </c>
    </row>
    <row r="218" spans="1:65" s="13" customFormat="1" ht="11.25">
      <c r="B218" s="163"/>
      <c r="D218" s="164" t="s">
        <v>200</v>
      </c>
      <c r="E218" s="165" t="s">
        <v>3</v>
      </c>
      <c r="F218" s="166" t="s">
        <v>925</v>
      </c>
      <c r="H218" s="165" t="s">
        <v>3</v>
      </c>
      <c r="I218" s="167"/>
      <c r="L218" s="163"/>
      <c r="M218" s="168"/>
      <c r="N218" s="169"/>
      <c r="O218" s="169"/>
      <c r="P218" s="169"/>
      <c r="Q218" s="169"/>
      <c r="R218" s="169"/>
      <c r="S218" s="169"/>
      <c r="T218" s="170"/>
      <c r="AT218" s="165" t="s">
        <v>200</v>
      </c>
      <c r="AU218" s="165" t="s">
        <v>85</v>
      </c>
      <c r="AV218" s="13" t="s">
        <v>83</v>
      </c>
      <c r="AW218" s="13" t="s">
        <v>37</v>
      </c>
      <c r="AX218" s="13" t="s">
        <v>76</v>
      </c>
      <c r="AY218" s="165" t="s">
        <v>189</v>
      </c>
    </row>
    <row r="219" spans="1:65" s="14" customFormat="1" ht="11.25">
      <c r="B219" s="171"/>
      <c r="D219" s="164" t="s">
        <v>200</v>
      </c>
      <c r="E219" s="172" t="s">
        <v>3</v>
      </c>
      <c r="F219" s="173" t="s">
        <v>926</v>
      </c>
      <c r="H219" s="174">
        <v>72</v>
      </c>
      <c r="I219" s="175"/>
      <c r="L219" s="171"/>
      <c r="M219" s="176"/>
      <c r="N219" s="177"/>
      <c r="O219" s="177"/>
      <c r="P219" s="177"/>
      <c r="Q219" s="177"/>
      <c r="R219" s="177"/>
      <c r="S219" s="177"/>
      <c r="T219" s="178"/>
      <c r="AT219" s="172" t="s">
        <v>200</v>
      </c>
      <c r="AU219" s="172" t="s">
        <v>85</v>
      </c>
      <c r="AV219" s="14" t="s">
        <v>85</v>
      </c>
      <c r="AW219" s="14" t="s">
        <v>37</v>
      </c>
      <c r="AX219" s="14" t="s">
        <v>76</v>
      </c>
      <c r="AY219" s="172" t="s">
        <v>189</v>
      </c>
    </row>
    <row r="220" spans="1:65" s="14" customFormat="1" ht="11.25">
      <c r="B220" s="171"/>
      <c r="D220" s="164" t="s">
        <v>200</v>
      </c>
      <c r="E220" s="172" t="s">
        <v>3</v>
      </c>
      <c r="F220" s="173" t="s">
        <v>927</v>
      </c>
      <c r="H220" s="174">
        <v>69</v>
      </c>
      <c r="I220" s="175"/>
      <c r="L220" s="171"/>
      <c r="M220" s="176"/>
      <c r="N220" s="177"/>
      <c r="O220" s="177"/>
      <c r="P220" s="177"/>
      <c r="Q220" s="177"/>
      <c r="R220" s="177"/>
      <c r="S220" s="177"/>
      <c r="T220" s="178"/>
      <c r="AT220" s="172" t="s">
        <v>200</v>
      </c>
      <c r="AU220" s="172" t="s">
        <v>85</v>
      </c>
      <c r="AV220" s="14" t="s">
        <v>85</v>
      </c>
      <c r="AW220" s="14" t="s">
        <v>37</v>
      </c>
      <c r="AX220" s="14" t="s">
        <v>76</v>
      </c>
      <c r="AY220" s="172" t="s">
        <v>189</v>
      </c>
    </row>
    <row r="221" spans="1:65" s="15" customFormat="1" ht="11.25">
      <c r="B221" s="179"/>
      <c r="D221" s="164" t="s">
        <v>200</v>
      </c>
      <c r="E221" s="180" t="s">
        <v>3</v>
      </c>
      <c r="F221" s="181" t="s">
        <v>203</v>
      </c>
      <c r="H221" s="182">
        <v>141</v>
      </c>
      <c r="I221" s="183"/>
      <c r="L221" s="179"/>
      <c r="M221" s="184"/>
      <c r="N221" s="185"/>
      <c r="O221" s="185"/>
      <c r="P221" s="185"/>
      <c r="Q221" s="185"/>
      <c r="R221" s="185"/>
      <c r="S221" s="185"/>
      <c r="T221" s="186"/>
      <c r="AT221" s="180" t="s">
        <v>200</v>
      </c>
      <c r="AU221" s="180" t="s">
        <v>85</v>
      </c>
      <c r="AV221" s="15" t="s">
        <v>196</v>
      </c>
      <c r="AW221" s="15" t="s">
        <v>37</v>
      </c>
      <c r="AX221" s="15" t="s">
        <v>83</v>
      </c>
      <c r="AY221" s="180" t="s">
        <v>189</v>
      </c>
    </row>
    <row r="222" spans="1:65" s="2" customFormat="1" ht="16.5" customHeight="1">
      <c r="A222" s="34"/>
      <c r="B222" s="144"/>
      <c r="C222" s="187" t="s">
        <v>292</v>
      </c>
      <c r="D222" s="187" t="s">
        <v>235</v>
      </c>
      <c r="E222" s="188" t="s">
        <v>928</v>
      </c>
      <c r="F222" s="189" t="s">
        <v>929</v>
      </c>
      <c r="G222" s="190" t="s">
        <v>238</v>
      </c>
      <c r="H222" s="191">
        <v>31.132999999999999</v>
      </c>
      <c r="I222" s="192"/>
      <c r="J222" s="193">
        <f>ROUND(I222*H222,2)</f>
        <v>0</v>
      </c>
      <c r="K222" s="189" t="s">
        <v>195</v>
      </c>
      <c r="L222" s="194"/>
      <c r="M222" s="195" t="s">
        <v>3</v>
      </c>
      <c r="N222" s="196" t="s">
        <v>47</v>
      </c>
      <c r="O222" s="55"/>
      <c r="P222" s="154">
        <f>O222*H222</f>
        <v>0</v>
      </c>
      <c r="Q222" s="154">
        <v>1</v>
      </c>
      <c r="R222" s="154">
        <f>Q222*H222</f>
        <v>31.132999999999999</v>
      </c>
      <c r="S222" s="154">
        <v>0</v>
      </c>
      <c r="T222" s="155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56" t="s">
        <v>239</v>
      </c>
      <c r="AT222" s="156" t="s">
        <v>235</v>
      </c>
      <c r="AU222" s="156" t="s">
        <v>85</v>
      </c>
      <c r="AY222" s="19" t="s">
        <v>189</v>
      </c>
      <c r="BE222" s="157">
        <f>IF(N222="základní",J222,0)</f>
        <v>0</v>
      </c>
      <c r="BF222" s="157">
        <f>IF(N222="snížená",J222,0)</f>
        <v>0</v>
      </c>
      <c r="BG222" s="157">
        <f>IF(N222="zákl. přenesená",J222,0)</f>
        <v>0</v>
      </c>
      <c r="BH222" s="157">
        <f>IF(N222="sníž. přenesená",J222,0)</f>
        <v>0</v>
      </c>
      <c r="BI222" s="157">
        <f>IF(N222="nulová",J222,0)</f>
        <v>0</v>
      </c>
      <c r="BJ222" s="19" t="s">
        <v>83</v>
      </c>
      <c r="BK222" s="157">
        <f>ROUND(I222*H222,2)</f>
        <v>0</v>
      </c>
      <c r="BL222" s="19" t="s">
        <v>196</v>
      </c>
      <c r="BM222" s="156" t="s">
        <v>930</v>
      </c>
    </row>
    <row r="223" spans="1:65" s="13" customFormat="1" ht="11.25">
      <c r="B223" s="163"/>
      <c r="D223" s="164" t="s">
        <v>200</v>
      </c>
      <c r="E223" s="165" t="s">
        <v>3</v>
      </c>
      <c r="F223" s="166" t="s">
        <v>931</v>
      </c>
      <c r="H223" s="165" t="s">
        <v>3</v>
      </c>
      <c r="I223" s="167"/>
      <c r="L223" s="163"/>
      <c r="M223" s="168"/>
      <c r="N223" s="169"/>
      <c r="O223" s="169"/>
      <c r="P223" s="169"/>
      <c r="Q223" s="169"/>
      <c r="R223" s="169"/>
      <c r="S223" s="169"/>
      <c r="T223" s="170"/>
      <c r="AT223" s="165" t="s">
        <v>200</v>
      </c>
      <c r="AU223" s="165" t="s">
        <v>85</v>
      </c>
      <c r="AV223" s="13" t="s">
        <v>83</v>
      </c>
      <c r="AW223" s="13" t="s">
        <v>37</v>
      </c>
      <c r="AX223" s="13" t="s">
        <v>76</v>
      </c>
      <c r="AY223" s="165" t="s">
        <v>189</v>
      </c>
    </row>
    <row r="224" spans="1:65" s="13" customFormat="1" ht="11.25">
      <c r="B224" s="163"/>
      <c r="D224" s="164" t="s">
        <v>200</v>
      </c>
      <c r="E224" s="165" t="s">
        <v>3</v>
      </c>
      <c r="F224" s="166" t="s">
        <v>932</v>
      </c>
      <c r="H224" s="165" t="s">
        <v>3</v>
      </c>
      <c r="I224" s="167"/>
      <c r="L224" s="163"/>
      <c r="M224" s="168"/>
      <c r="N224" s="169"/>
      <c r="O224" s="169"/>
      <c r="P224" s="169"/>
      <c r="Q224" s="169"/>
      <c r="R224" s="169"/>
      <c r="S224" s="169"/>
      <c r="T224" s="170"/>
      <c r="AT224" s="165" t="s">
        <v>200</v>
      </c>
      <c r="AU224" s="165" t="s">
        <v>85</v>
      </c>
      <c r="AV224" s="13" t="s">
        <v>83</v>
      </c>
      <c r="AW224" s="13" t="s">
        <v>37</v>
      </c>
      <c r="AX224" s="13" t="s">
        <v>76</v>
      </c>
      <c r="AY224" s="165" t="s">
        <v>189</v>
      </c>
    </row>
    <row r="225" spans="1:65" s="14" customFormat="1" ht="11.25">
      <c r="B225" s="171"/>
      <c r="D225" s="164" t="s">
        <v>200</v>
      </c>
      <c r="E225" s="172" t="s">
        <v>3</v>
      </c>
      <c r="F225" s="173" t="s">
        <v>933</v>
      </c>
      <c r="H225" s="174">
        <v>6.359</v>
      </c>
      <c r="I225" s="175"/>
      <c r="L225" s="171"/>
      <c r="M225" s="176"/>
      <c r="N225" s="177"/>
      <c r="O225" s="177"/>
      <c r="P225" s="177"/>
      <c r="Q225" s="177"/>
      <c r="R225" s="177"/>
      <c r="S225" s="177"/>
      <c r="T225" s="178"/>
      <c r="AT225" s="172" t="s">
        <v>200</v>
      </c>
      <c r="AU225" s="172" t="s">
        <v>85</v>
      </c>
      <c r="AV225" s="14" t="s">
        <v>85</v>
      </c>
      <c r="AW225" s="14" t="s">
        <v>37</v>
      </c>
      <c r="AX225" s="14" t="s">
        <v>76</v>
      </c>
      <c r="AY225" s="172" t="s">
        <v>189</v>
      </c>
    </row>
    <row r="226" spans="1:65" s="14" customFormat="1" ht="11.25">
      <c r="B226" s="171"/>
      <c r="D226" s="164" t="s">
        <v>200</v>
      </c>
      <c r="E226" s="172" t="s">
        <v>3</v>
      </c>
      <c r="F226" s="173" t="s">
        <v>934</v>
      </c>
      <c r="H226" s="174">
        <v>6.0940000000000003</v>
      </c>
      <c r="I226" s="175"/>
      <c r="L226" s="171"/>
      <c r="M226" s="176"/>
      <c r="N226" s="177"/>
      <c r="O226" s="177"/>
      <c r="P226" s="177"/>
      <c r="Q226" s="177"/>
      <c r="R226" s="177"/>
      <c r="S226" s="177"/>
      <c r="T226" s="178"/>
      <c r="AT226" s="172" t="s">
        <v>200</v>
      </c>
      <c r="AU226" s="172" t="s">
        <v>85</v>
      </c>
      <c r="AV226" s="14" t="s">
        <v>85</v>
      </c>
      <c r="AW226" s="14" t="s">
        <v>37</v>
      </c>
      <c r="AX226" s="14" t="s">
        <v>76</v>
      </c>
      <c r="AY226" s="172" t="s">
        <v>189</v>
      </c>
    </row>
    <row r="227" spans="1:65" s="13" customFormat="1" ht="11.25">
      <c r="B227" s="163"/>
      <c r="D227" s="164" t="s">
        <v>200</v>
      </c>
      <c r="E227" s="165" t="s">
        <v>3</v>
      </c>
      <c r="F227" s="166" t="s">
        <v>935</v>
      </c>
      <c r="H227" s="165" t="s">
        <v>3</v>
      </c>
      <c r="I227" s="167"/>
      <c r="L227" s="163"/>
      <c r="M227" s="168"/>
      <c r="N227" s="169"/>
      <c r="O227" s="169"/>
      <c r="P227" s="169"/>
      <c r="Q227" s="169"/>
      <c r="R227" s="169"/>
      <c r="S227" s="169"/>
      <c r="T227" s="170"/>
      <c r="AT227" s="165" t="s">
        <v>200</v>
      </c>
      <c r="AU227" s="165" t="s">
        <v>85</v>
      </c>
      <c r="AV227" s="13" t="s">
        <v>83</v>
      </c>
      <c r="AW227" s="13" t="s">
        <v>37</v>
      </c>
      <c r="AX227" s="13" t="s">
        <v>76</v>
      </c>
      <c r="AY227" s="165" t="s">
        <v>189</v>
      </c>
    </row>
    <row r="228" spans="1:65" s="14" customFormat="1" ht="11.25">
      <c r="B228" s="171"/>
      <c r="D228" s="164" t="s">
        <v>200</v>
      </c>
      <c r="E228" s="172" t="s">
        <v>3</v>
      </c>
      <c r="F228" s="173" t="s">
        <v>936</v>
      </c>
      <c r="H228" s="174">
        <v>9.5389999999999997</v>
      </c>
      <c r="I228" s="175"/>
      <c r="L228" s="171"/>
      <c r="M228" s="176"/>
      <c r="N228" s="177"/>
      <c r="O228" s="177"/>
      <c r="P228" s="177"/>
      <c r="Q228" s="177"/>
      <c r="R228" s="177"/>
      <c r="S228" s="177"/>
      <c r="T228" s="178"/>
      <c r="AT228" s="172" t="s">
        <v>200</v>
      </c>
      <c r="AU228" s="172" t="s">
        <v>85</v>
      </c>
      <c r="AV228" s="14" t="s">
        <v>85</v>
      </c>
      <c r="AW228" s="14" t="s">
        <v>37</v>
      </c>
      <c r="AX228" s="14" t="s">
        <v>76</v>
      </c>
      <c r="AY228" s="172" t="s">
        <v>189</v>
      </c>
    </row>
    <row r="229" spans="1:65" s="14" customFormat="1" ht="11.25">
      <c r="B229" s="171"/>
      <c r="D229" s="164" t="s">
        <v>200</v>
      </c>
      <c r="E229" s="172" t="s">
        <v>3</v>
      </c>
      <c r="F229" s="173" t="s">
        <v>937</v>
      </c>
      <c r="H229" s="174">
        <v>9.141</v>
      </c>
      <c r="I229" s="175"/>
      <c r="L229" s="171"/>
      <c r="M229" s="176"/>
      <c r="N229" s="177"/>
      <c r="O229" s="177"/>
      <c r="P229" s="177"/>
      <c r="Q229" s="177"/>
      <c r="R229" s="177"/>
      <c r="S229" s="177"/>
      <c r="T229" s="178"/>
      <c r="AT229" s="172" t="s">
        <v>200</v>
      </c>
      <c r="AU229" s="172" t="s">
        <v>85</v>
      </c>
      <c r="AV229" s="14" t="s">
        <v>85</v>
      </c>
      <c r="AW229" s="14" t="s">
        <v>37</v>
      </c>
      <c r="AX229" s="14" t="s">
        <v>76</v>
      </c>
      <c r="AY229" s="172" t="s">
        <v>189</v>
      </c>
    </row>
    <row r="230" spans="1:65" s="15" customFormat="1" ht="11.25">
      <c r="B230" s="179"/>
      <c r="D230" s="164" t="s">
        <v>200</v>
      </c>
      <c r="E230" s="180" t="s">
        <v>3</v>
      </c>
      <c r="F230" s="181" t="s">
        <v>203</v>
      </c>
      <c r="H230" s="182">
        <v>31.132999999999999</v>
      </c>
      <c r="I230" s="183"/>
      <c r="L230" s="179"/>
      <c r="M230" s="184"/>
      <c r="N230" s="185"/>
      <c r="O230" s="185"/>
      <c r="P230" s="185"/>
      <c r="Q230" s="185"/>
      <c r="R230" s="185"/>
      <c r="S230" s="185"/>
      <c r="T230" s="186"/>
      <c r="AT230" s="180" t="s">
        <v>200</v>
      </c>
      <c r="AU230" s="180" t="s">
        <v>85</v>
      </c>
      <c r="AV230" s="15" t="s">
        <v>196</v>
      </c>
      <c r="AW230" s="15" t="s">
        <v>37</v>
      </c>
      <c r="AX230" s="15" t="s">
        <v>83</v>
      </c>
      <c r="AY230" s="180" t="s">
        <v>189</v>
      </c>
    </row>
    <row r="231" spans="1:65" s="2" customFormat="1" ht="16.5" customHeight="1">
      <c r="A231" s="34"/>
      <c r="B231" s="144"/>
      <c r="C231" s="187" t="s">
        <v>362</v>
      </c>
      <c r="D231" s="187" t="s">
        <v>235</v>
      </c>
      <c r="E231" s="188" t="s">
        <v>938</v>
      </c>
      <c r="F231" s="189" t="s">
        <v>939</v>
      </c>
      <c r="G231" s="190" t="s">
        <v>212</v>
      </c>
      <c r="H231" s="191">
        <v>11.656000000000001</v>
      </c>
      <c r="I231" s="192"/>
      <c r="J231" s="193">
        <f>ROUND(I231*H231,2)</f>
        <v>0</v>
      </c>
      <c r="K231" s="189" t="s">
        <v>195</v>
      </c>
      <c r="L231" s="194"/>
      <c r="M231" s="195" t="s">
        <v>3</v>
      </c>
      <c r="N231" s="196" t="s">
        <v>47</v>
      </c>
      <c r="O231" s="55"/>
      <c r="P231" s="154">
        <f>O231*H231</f>
        <v>0</v>
      </c>
      <c r="Q231" s="154">
        <v>0</v>
      </c>
      <c r="R231" s="154">
        <f>Q231*H231</f>
        <v>0</v>
      </c>
      <c r="S231" s="154">
        <v>0</v>
      </c>
      <c r="T231" s="15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56" t="s">
        <v>239</v>
      </c>
      <c r="AT231" s="156" t="s">
        <v>235</v>
      </c>
      <c r="AU231" s="156" t="s">
        <v>85</v>
      </c>
      <c r="AY231" s="19" t="s">
        <v>189</v>
      </c>
      <c r="BE231" s="157">
        <f>IF(N231="základní",J231,0)</f>
        <v>0</v>
      </c>
      <c r="BF231" s="157">
        <f>IF(N231="snížená",J231,0)</f>
        <v>0</v>
      </c>
      <c r="BG231" s="157">
        <f>IF(N231="zákl. přenesená",J231,0)</f>
        <v>0</v>
      </c>
      <c r="BH231" s="157">
        <f>IF(N231="sníž. přenesená",J231,0)</f>
        <v>0</v>
      </c>
      <c r="BI231" s="157">
        <f>IF(N231="nulová",J231,0)</f>
        <v>0</v>
      </c>
      <c r="BJ231" s="19" t="s">
        <v>83</v>
      </c>
      <c r="BK231" s="157">
        <f>ROUND(I231*H231,2)</f>
        <v>0</v>
      </c>
      <c r="BL231" s="19" t="s">
        <v>196</v>
      </c>
      <c r="BM231" s="156" t="s">
        <v>940</v>
      </c>
    </row>
    <row r="232" spans="1:65" s="13" customFormat="1" ht="11.25">
      <c r="B232" s="163"/>
      <c r="D232" s="164" t="s">
        <v>200</v>
      </c>
      <c r="E232" s="165" t="s">
        <v>3</v>
      </c>
      <c r="F232" s="166" t="s">
        <v>931</v>
      </c>
      <c r="H232" s="165" t="s">
        <v>3</v>
      </c>
      <c r="I232" s="167"/>
      <c r="L232" s="163"/>
      <c r="M232" s="168"/>
      <c r="N232" s="169"/>
      <c r="O232" s="169"/>
      <c r="P232" s="169"/>
      <c r="Q232" s="169"/>
      <c r="R232" s="169"/>
      <c r="S232" s="169"/>
      <c r="T232" s="170"/>
      <c r="AT232" s="165" t="s">
        <v>200</v>
      </c>
      <c r="AU232" s="165" t="s">
        <v>85</v>
      </c>
      <c r="AV232" s="13" t="s">
        <v>83</v>
      </c>
      <c r="AW232" s="13" t="s">
        <v>37</v>
      </c>
      <c r="AX232" s="13" t="s">
        <v>76</v>
      </c>
      <c r="AY232" s="165" t="s">
        <v>189</v>
      </c>
    </row>
    <row r="233" spans="1:65" s="13" customFormat="1" ht="11.25">
      <c r="B233" s="163"/>
      <c r="D233" s="164" t="s">
        <v>200</v>
      </c>
      <c r="E233" s="165" t="s">
        <v>3</v>
      </c>
      <c r="F233" s="166" t="s">
        <v>932</v>
      </c>
      <c r="H233" s="165" t="s">
        <v>3</v>
      </c>
      <c r="I233" s="167"/>
      <c r="L233" s="163"/>
      <c r="M233" s="168"/>
      <c r="N233" s="169"/>
      <c r="O233" s="169"/>
      <c r="P233" s="169"/>
      <c r="Q233" s="169"/>
      <c r="R233" s="169"/>
      <c r="S233" s="169"/>
      <c r="T233" s="170"/>
      <c r="AT233" s="165" t="s">
        <v>200</v>
      </c>
      <c r="AU233" s="165" t="s">
        <v>85</v>
      </c>
      <c r="AV233" s="13" t="s">
        <v>83</v>
      </c>
      <c r="AW233" s="13" t="s">
        <v>37</v>
      </c>
      <c r="AX233" s="13" t="s">
        <v>76</v>
      </c>
      <c r="AY233" s="165" t="s">
        <v>189</v>
      </c>
    </row>
    <row r="234" spans="1:65" s="14" customFormat="1" ht="11.25">
      <c r="B234" s="171"/>
      <c r="D234" s="164" t="s">
        <v>200</v>
      </c>
      <c r="E234" s="172" t="s">
        <v>3</v>
      </c>
      <c r="F234" s="173" t="s">
        <v>941</v>
      </c>
      <c r="H234" s="174">
        <v>2.3809999999999998</v>
      </c>
      <c r="I234" s="175"/>
      <c r="L234" s="171"/>
      <c r="M234" s="176"/>
      <c r="N234" s="177"/>
      <c r="O234" s="177"/>
      <c r="P234" s="177"/>
      <c r="Q234" s="177"/>
      <c r="R234" s="177"/>
      <c r="S234" s="177"/>
      <c r="T234" s="178"/>
      <c r="AT234" s="172" t="s">
        <v>200</v>
      </c>
      <c r="AU234" s="172" t="s">
        <v>85</v>
      </c>
      <c r="AV234" s="14" t="s">
        <v>85</v>
      </c>
      <c r="AW234" s="14" t="s">
        <v>37</v>
      </c>
      <c r="AX234" s="14" t="s">
        <v>76</v>
      </c>
      <c r="AY234" s="172" t="s">
        <v>189</v>
      </c>
    </row>
    <row r="235" spans="1:65" s="14" customFormat="1" ht="11.25">
      <c r="B235" s="171"/>
      <c r="D235" s="164" t="s">
        <v>200</v>
      </c>
      <c r="E235" s="172" t="s">
        <v>3</v>
      </c>
      <c r="F235" s="173" t="s">
        <v>942</v>
      </c>
      <c r="H235" s="174">
        <v>2.282</v>
      </c>
      <c r="I235" s="175"/>
      <c r="L235" s="171"/>
      <c r="M235" s="176"/>
      <c r="N235" s="177"/>
      <c r="O235" s="177"/>
      <c r="P235" s="177"/>
      <c r="Q235" s="177"/>
      <c r="R235" s="177"/>
      <c r="S235" s="177"/>
      <c r="T235" s="178"/>
      <c r="AT235" s="172" t="s">
        <v>200</v>
      </c>
      <c r="AU235" s="172" t="s">
        <v>85</v>
      </c>
      <c r="AV235" s="14" t="s">
        <v>85</v>
      </c>
      <c r="AW235" s="14" t="s">
        <v>37</v>
      </c>
      <c r="AX235" s="14" t="s">
        <v>76</v>
      </c>
      <c r="AY235" s="172" t="s">
        <v>189</v>
      </c>
    </row>
    <row r="236" spans="1:65" s="13" customFormat="1" ht="11.25">
      <c r="B236" s="163"/>
      <c r="D236" s="164" t="s">
        <v>200</v>
      </c>
      <c r="E236" s="165" t="s">
        <v>3</v>
      </c>
      <c r="F236" s="166" t="s">
        <v>935</v>
      </c>
      <c r="H236" s="165" t="s">
        <v>3</v>
      </c>
      <c r="I236" s="167"/>
      <c r="L236" s="163"/>
      <c r="M236" s="168"/>
      <c r="N236" s="169"/>
      <c r="O236" s="169"/>
      <c r="P236" s="169"/>
      <c r="Q236" s="169"/>
      <c r="R236" s="169"/>
      <c r="S236" s="169"/>
      <c r="T236" s="170"/>
      <c r="AT236" s="165" t="s">
        <v>200</v>
      </c>
      <c r="AU236" s="165" t="s">
        <v>85</v>
      </c>
      <c r="AV236" s="13" t="s">
        <v>83</v>
      </c>
      <c r="AW236" s="13" t="s">
        <v>37</v>
      </c>
      <c r="AX236" s="13" t="s">
        <v>76</v>
      </c>
      <c r="AY236" s="165" t="s">
        <v>189</v>
      </c>
    </row>
    <row r="237" spans="1:65" s="14" customFormat="1" ht="11.25">
      <c r="B237" s="171"/>
      <c r="D237" s="164" t="s">
        <v>200</v>
      </c>
      <c r="E237" s="172" t="s">
        <v>3</v>
      </c>
      <c r="F237" s="173" t="s">
        <v>943</v>
      </c>
      <c r="H237" s="174">
        <v>3.5710000000000002</v>
      </c>
      <c r="I237" s="175"/>
      <c r="L237" s="171"/>
      <c r="M237" s="176"/>
      <c r="N237" s="177"/>
      <c r="O237" s="177"/>
      <c r="P237" s="177"/>
      <c r="Q237" s="177"/>
      <c r="R237" s="177"/>
      <c r="S237" s="177"/>
      <c r="T237" s="178"/>
      <c r="AT237" s="172" t="s">
        <v>200</v>
      </c>
      <c r="AU237" s="172" t="s">
        <v>85</v>
      </c>
      <c r="AV237" s="14" t="s">
        <v>85</v>
      </c>
      <c r="AW237" s="14" t="s">
        <v>37</v>
      </c>
      <c r="AX237" s="14" t="s">
        <v>76</v>
      </c>
      <c r="AY237" s="172" t="s">
        <v>189</v>
      </c>
    </row>
    <row r="238" spans="1:65" s="14" customFormat="1" ht="11.25">
      <c r="B238" s="171"/>
      <c r="D238" s="164" t="s">
        <v>200</v>
      </c>
      <c r="E238" s="172" t="s">
        <v>3</v>
      </c>
      <c r="F238" s="173" t="s">
        <v>944</v>
      </c>
      <c r="H238" s="174">
        <v>3.4220000000000002</v>
      </c>
      <c r="I238" s="175"/>
      <c r="L238" s="171"/>
      <c r="M238" s="176"/>
      <c r="N238" s="177"/>
      <c r="O238" s="177"/>
      <c r="P238" s="177"/>
      <c r="Q238" s="177"/>
      <c r="R238" s="177"/>
      <c r="S238" s="177"/>
      <c r="T238" s="178"/>
      <c r="AT238" s="172" t="s">
        <v>200</v>
      </c>
      <c r="AU238" s="172" t="s">
        <v>85</v>
      </c>
      <c r="AV238" s="14" t="s">
        <v>85</v>
      </c>
      <c r="AW238" s="14" t="s">
        <v>37</v>
      </c>
      <c r="AX238" s="14" t="s">
        <v>76</v>
      </c>
      <c r="AY238" s="172" t="s">
        <v>189</v>
      </c>
    </row>
    <row r="239" spans="1:65" s="15" customFormat="1" ht="11.25">
      <c r="B239" s="179"/>
      <c r="D239" s="164" t="s">
        <v>200</v>
      </c>
      <c r="E239" s="180" t="s">
        <v>3</v>
      </c>
      <c r="F239" s="181" t="s">
        <v>203</v>
      </c>
      <c r="H239" s="182">
        <v>11.656000000000001</v>
      </c>
      <c r="I239" s="183"/>
      <c r="L239" s="179"/>
      <c r="M239" s="184"/>
      <c r="N239" s="185"/>
      <c r="O239" s="185"/>
      <c r="P239" s="185"/>
      <c r="Q239" s="185"/>
      <c r="R239" s="185"/>
      <c r="S239" s="185"/>
      <c r="T239" s="186"/>
      <c r="AT239" s="180" t="s">
        <v>200</v>
      </c>
      <c r="AU239" s="180" t="s">
        <v>85</v>
      </c>
      <c r="AV239" s="15" t="s">
        <v>196</v>
      </c>
      <c r="AW239" s="15" t="s">
        <v>37</v>
      </c>
      <c r="AX239" s="15" t="s">
        <v>83</v>
      </c>
      <c r="AY239" s="180" t="s">
        <v>189</v>
      </c>
    </row>
    <row r="240" spans="1:65" s="2" customFormat="1" ht="24.2" customHeight="1">
      <c r="A240" s="34"/>
      <c r="B240" s="144"/>
      <c r="C240" s="145" t="s">
        <v>368</v>
      </c>
      <c r="D240" s="145" t="s">
        <v>191</v>
      </c>
      <c r="E240" s="146" t="s">
        <v>945</v>
      </c>
      <c r="F240" s="147" t="s">
        <v>946</v>
      </c>
      <c r="G240" s="148" t="s">
        <v>194</v>
      </c>
      <c r="H240" s="149">
        <v>94</v>
      </c>
      <c r="I240" s="150"/>
      <c r="J240" s="151">
        <f>ROUND(I240*H240,2)</f>
        <v>0</v>
      </c>
      <c r="K240" s="147" t="s">
        <v>195</v>
      </c>
      <c r="L240" s="35"/>
      <c r="M240" s="152" t="s">
        <v>3</v>
      </c>
      <c r="N240" s="153" t="s">
        <v>47</v>
      </c>
      <c r="O240" s="55"/>
      <c r="P240" s="154">
        <f>O240*H240</f>
        <v>0</v>
      </c>
      <c r="Q240" s="154">
        <v>3.739E-2</v>
      </c>
      <c r="R240" s="154">
        <f>Q240*H240</f>
        <v>3.5146600000000001</v>
      </c>
      <c r="S240" s="154">
        <v>0</v>
      </c>
      <c r="T240" s="155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56" t="s">
        <v>196</v>
      </c>
      <c r="AT240" s="156" t="s">
        <v>191</v>
      </c>
      <c r="AU240" s="156" t="s">
        <v>85</v>
      </c>
      <c r="AY240" s="19" t="s">
        <v>189</v>
      </c>
      <c r="BE240" s="157">
        <f>IF(N240="základní",J240,0)</f>
        <v>0</v>
      </c>
      <c r="BF240" s="157">
        <f>IF(N240="snížená",J240,0)</f>
        <v>0</v>
      </c>
      <c r="BG240" s="157">
        <f>IF(N240="zákl. přenesená",J240,0)</f>
        <v>0</v>
      </c>
      <c r="BH240" s="157">
        <f>IF(N240="sníž. přenesená",J240,0)</f>
        <v>0</v>
      </c>
      <c r="BI240" s="157">
        <f>IF(N240="nulová",J240,0)</f>
        <v>0</v>
      </c>
      <c r="BJ240" s="19" t="s">
        <v>83</v>
      </c>
      <c r="BK240" s="157">
        <f>ROUND(I240*H240,2)</f>
        <v>0</v>
      </c>
      <c r="BL240" s="19" t="s">
        <v>196</v>
      </c>
      <c r="BM240" s="156" t="s">
        <v>947</v>
      </c>
    </row>
    <row r="241" spans="1:65" s="2" customFormat="1" ht="11.25">
      <c r="A241" s="34"/>
      <c r="B241" s="35"/>
      <c r="C241" s="34"/>
      <c r="D241" s="158" t="s">
        <v>198</v>
      </c>
      <c r="E241" s="34"/>
      <c r="F241" s="159" t="s">
        <v>948</v>
      </c>
      <c r="G241" s="34"/>
      <c r="H241" s="34"/>
      <c r="I241" s="160"/>
      <c r="J241" s="34"/>
      <c r="K241" s="34"/>
      <c r="L241" s="35"/>
      <c r="M241" s="161"/>
      <c r="N241" s="162"/>
      <c r="O241" s="55"/>
      <c r="P241" s="55"/>
      <c r="Q241" s="55"/>
      <c r="R241" s="55"/>
      <c r="S241" s="55"/>
      <c r="T241" s="56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9" t="s">
        <v>198</v>
      </c>
      <c r="AU241" s="19" t="s">
        <v>85</v>
      </c>
    </row>
    <row r="242" spans="1:65" s="14" customFormat="1" ht="11.25">
      <c r="B242" s="171"/>
      <c r="D242" s="164" t="s">
        <v>200</v>
      </c>
      <c r="E242" s="172" t="s">
        <v>3</v>
      </c>
      <c r="F242" s="173" t="s">
        <v>949</v>
      </c>
      <c r="H242" s="174">
        <v>48</v>
      </c>
      <c r="I242" s="175"/>
      <c r="L242" s="171"/>
      <c r="M242" s="176"/>
      <c r="N242" s="177"/>
      <c r="O242" s="177"/>
      <c r="P242" s="177"/>
      <c r="Q242" s="177"/>
      <c r="R242" s="177"/>
      <c r="S242" s="177"/>
      <c r="T242" s="178"/>
      <c r="AT242" s="172" t="s">
        <v>200</v>
      </c>
      <c r="AU242" s="172" t="s">
        <v>85</v>
      </c>
      <c r="AV242" s="14" t="s">
        <v>85</v>
      </c>
      <c r="AW242" s="14" t="s">
        <v>37</v>
      </c>
      <c r="AX242" s="14" t="s">
        <v>76</v>
      </c>
      <c r="AY242" s="172" t="s">
        <v>189</v>
      </c>
    </row>
    <row r="243" spans="1:65" s="14" customFormat="1" ht="11.25">
      <c r="B243" s="171"/>
      <c r="D243" s="164" t="s">
        <v>200</v>
      </c>
      <c r="E243" s="172" t="s">
        <v>3</v>
      </c>
      <c r="F243" s="173" t="s">
        <v>950</v>
      </c>
      <c r="H243" s="174">
        <v>46</v>
      </c>
      <c r="I243" s="175"/>
      <c r="L243" s="171"/>
      <c r="M243" s="176"/>
      <c r="N243" s="177"/>
      <c r="O243" s="177"/>
      <c r="P243" s="177"/>
      <c r="Q243" s="177"/>
      <c r="R243" s="177"/>
      <c r="S243" s="177"/>
      <c r="T243" s="178"/>
      <c r="AT243" s="172" t="s">
        <v>200</v>
      </c>
      <c r="AU243" s="172" t="s">
        <v>85</v>
      </c>
      <c r="AV243" s="14" t="s">
        <v>85</v>
      </c>
      <c r="AW243" s="14" t="s">
        <v>37</v>
      </c>
      <c r="AX243" s="14" t="s">
        <v>76</v>
      </c>
      <c r="AY243" s="172" t="s">
        <v>189</v>
      </c>
    </row>
    <row r="244" spans="1:65" s="15" customFormat="1" ht="11.25">
      <c r="B244" s="179"/>
      <c r="D244" s="164" t="s">
        <v>200</v>
      </c>
      <c r="E244" s="180" t="s">
        <v>3</v>
      </c>
      <c r="F244" s="181" t="s">
        <v>203</v>
      </c>
      <c r="H244" s="182">
        <v>94</v>
      </c>
      <c r="I244" s="183"/>
      <c r="L244" s="179"/>
      <c r="M244" s="184"/>
      <c r="N244" s="185"/>
      <c r="O244" s="185"/>
      <c r="P244" s="185"/>
      <c r="Q244" s="185"/>
      <c r="R244" s="185"/>
      <c r="S244" s="185"/>
      <c r="T244" s="186"/>
      <c r="AT244" s="180" t="s">
        <v>200</v>
      </c>
      <c r="AU244" s="180" t="s">
        <v>85</v>
      </c>
      <c r="AV244" s="15" t="s">
        <v>196</v>
      </c>
      <c r="AW244" s="15" t="s">
        <v>37</v>
      </c>
      <c r="AX244" s="15" t="s">
        <v>83</v>
      </c>
      <c r="AY244" s="180" t="s">
        <v>189</v>
      </c>
    </row>
    <row r="245" spans="1:65" s="2" customFormat="1" ht="24.2" customHeight="1">
      <c r="A245" s="34"/>
      <c r="B245" s="144"/>
      <c r="C245" s="145" t="s">
        <v>375</v>
      </c>
      <c r="D245" s="145" t="s">
        <v>191</v>
      </c>
      <c r="E245" s="146" t="s">
        <v>951</v>
      </c>
      <c r="F245" s="147" t="s">
        <v>952</v>
      </c>
      <c r="G245" s="148" t="s">
        <v>194</v>
      </c>
      <c r="H245" s="149">
        <v>282</v>
      </c>
      <c r="I245" s="150"/>
      <c r="J245" s="151">
        <f>ROUND(I245*H245,2)</f>
        <v>0</v>
      </c>
      <c r="K245" s="147" t="s">
        <v>195</v>
      </c>
      <c r="L245" s="35"/>
      <c r="M245" s="152" t="s">
        <v>3</v>
      </c>
      <c r="N245" s="153" t="s">
        <v>47</v>
      </c>
      <c r="O245" s="55"/>
      <c r="P245" s="154">
        <f>O245*H245</f>
        <v>0</v>
      </c>
      <c r="Q245" s="154">
        <v>3.739E-2</v>
      </c>
      <c r="R245" s="154">
        <f>Q245*H245</f>
        <v>10.543979999999999</v>
      </c>
      <c r="S245" s="154">
        <v>0</v>
      </c>
      <c r="T245" s="155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56" t="s">
        <v>196</v>
      </c>
      <c r="AT245" s="156" t="s">
        <v>191</v>
      </c>
      <c r="AU245" s="156" t="s">
        <v>85</v>
      </c>
      <c r="AY245" s="19" t="s">
        <v>189</v>
      </c>
      <c r="BE245" s="157">
        <f>IF(N245="základní",J245,0)</f>
        <v>0</v>
      </c>
      <c r="BF245" s="157">
        <f>IF(N245="snížená",J245,0)</f>
        <v>0</v>
      </c>
      <c r="BG245" s="157">
        <f>IF(N245="zákl. přenesená",J245,0)</f>
        <v>0</v>
      </c>
      <c r="BH245" s="157">
        <f>IF(N245="sníž. přenesená",J245,0)</f>
        <v>0</v>
      </c>
      <c r="BI245" s="157">
        <f>IF(N245="nulová",J245,0)</f>
        <v>0</v>
      </c>
      <c r="BJ245" s="19" t="s">
        <v>83</v>
      </c>
      <c r="BK245" s="157">
        <f>ROUND(I245*H245,2)</f>
        <v>0</v>
      </c>
      <c r="BL245" s="19" t="s">
        <v>196</v>
      </c>
      <c r="BM245" s="156" t="s">
        <v>953</v>
      </c>
    </row>
    <row r="246" spans="1:65" s="2" customFormat="1" ht="11.25">
      <c r="A246" s="34"/>
      <c r="B246" s="35"/>
      <c r="C246" s="34"/>
      <c r="D246" s="158" t="s">
        <v>198</v>
      </c>
      <c r="E246" s="34"/>
      <c r="F246" s="159" t="s">
        <v>954</v>
      </c>
      <c r="G246" s="34"/>
      <c r="H246" s="34"/>
      <c r="I246" s="160"/>
      <c r="J246" s="34"/>
      <c r="K246" s="34"/>
      <c r="L246" s="35"/>
      <c r="M246" s="161"/>
      <c r="N246" s="162"/>
      <c r="O246" s="55"/>
      <c r="P246" s="55"/>
      <c r="Q246" s="55"/>
      <c r="R246" s="55"/>
      <c r="S246" s="55"/>
      <c r="T246" s="56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9" t="s">
        <v>198</v>
      </c>
      <c r="AU246" s="19" t="s">
        <v>85</v>
      </c>
    </row>
    <row r="247" spans="1:65" s="14" customFormat="1" ht="11.25">
      <c r="B247" s="171"/>
      <c r="D247" s="164" t="s">
        <v>200</v>
      </c>
      <c r="E247" s="172" t="s">
        <v>3</v>
      </c>
      <c r="F247" s="173" t="s">
        <v>955</v>
      </c>
      <c r="H247" s="174">
        <v>144</v>
      </c>
      <c r="I247" s="175"/>
      <c r="L247" s="171"/>
      <c r="M247" s="176"/>
      <c r="N247" s="177"/>
      <c r="O247" s="177"/>
      <c r="P247" s="177"/>
      <c r="Q247" s="177"/>
      <c r="R247" s="177"/>
      <c r="S247" s="177"/>
      <c r="T247" s="178"/>
      <c r="AT247" s="172" t="s">
        <v>200</v>
      </c>
      <c r="AU247" s="172" t="s">
        <v>85</v>
      </c>
      <c r="AV247" s="14" t="s">
        <v>85</v>
      </c>
      <c r="AW247" s="14" t="s">
        <v>37</v>
      </c>
      <c r="AX247" s="14" t="s">
        <v>76</v>
      </c>
      <c r="AY247" s="172" t="s">
        <v>189</v>
      </c>
    </row>
    <row r="248" spans="1:65" s="14" customFormat="1" ht="11.25">
      <c r="B248" s="171"/>
      <c r="D248" s="164" t="s">
        <v>200</v>
      </c>
      <c r="E248" s="172" t="s">
        <v>3</v>
      </c>
      <c r="F248" s="173" t="s">
        <v>956</v>
      </c>
      <c r="H248" s="174">
        <v>138</v>
      </c>
      <c r="I248" s="175"/>
      <c r="L248" s="171"/>
      <c r="M248" s="176"/>
      <c r="N248" s="177"/>
      <c r="O248" s="177"/>
      <c r="P248" s="177"/>
      <c r="Q248" s="177"/>
      <c r="R248" s="177"/>
      <c r="S248" s="177"/>
      <c r="T248" s="178"/>
      <c r="AT248" s="172" t="s">
        <v>200</v>
      </c>
      <c r="AU248" s="172" t="s">
        <v>85</v>
      </c>
      <c r="AV248" s="14" t="s">
        <v>85</v>
      </c>
      <c r="AW248" s="14" t="s">
        <v>37</v>
      </c>
      <c r="AX248" s="14" t="s">
        <v>76</v>
      </c>
      <c r="AY248" s="172" t="s">
        <v>189</v>
      </c>
    </row>
    <row r="249" spans="1:65" s="15" customFormat="1" ht="11.25">
      <c r="B249" s="179"/>
      <c r="D249" s="164" t="s">
        <v>200</v>
      </c>
      <c r="E249" s="180" t="s">
        <v>3</v>
      </c>
      <c r="F249" s="181" t="s">
        <v>203</v>
      </c>
      <c r="H249" s="182">
        <v>282</v>
      </c>
      <c r="I249" s="183"/>
      <c r="L249" s="179"/>
      <c r="M249" s="184"/>
      <c r="N249" s="185"/>
      <c r="O249" s="185"/>
      <c r="P249" s="185"/>
      <c r="Q249" s="185"/>
      <c r="R249" s="185"/>
      <c r="S249" s="185"/>
      <c r="T249" s="186"/>
      <c r="AT249" s="180" t="s">
        <v>200</v>
      </c>
      <c r="AU249" s="180" t="s">
        <v>85</v>
      </c>
      <c r="AV249" s="15" t="s">
        <v>196</v>
      </c>
      <c r="AW249" s="15" t="s">
        <v>37</v>
      </c>
      <c r="AX249" s="15" t="s">
        <v>83</v>
      </c>
      <c r="AY249" s="180" t="s">
        <v>189</v>
      </c>
    </row>
    <row r="250" spans="1:65" s="2" customFormat="1" ht="16.5" customHeight="1">
      <c r="A250" s="34"/>
      <c r="B250" s="144"/>
      <c r="C250" s="187" t="s">
        <v>384</v>
      </c>
      <c r="D250" s="187" t="s">
        <v>235</v>
      </c>
      <c r="E250" s="188" t="s">
        <v>957</v>
      </c>
      <c r="F250" s="189" t="s">
        <v>958</v>
      </c>
      <c r="G250" s="190" t="s">
        <v>194</v>
      </c>
      <c r="H250" s="191">
        <v>376</v>
      </c>
      <c r="I250" s="192"/>
      <c r="J250" s="193">
        <f>ROUND(I250*H250,2)</f>
        <v>0</v>
      </c>
      <c r="K250" s="189" t="s">
        <v>195</v>
      </c>
      <c r="L250" s="194"/>
      <c r="M250" s="195" t="s">
        <v>3</v>
      </c>
      <c r="N250" s="196" t="s">
        <v>47</v>
      </c>
      <c r="O250" s="55"/>
      <c r="P250" s="154">
        <f>O250*H250</f>
        <v>0</v>
      </c>
      <c r="Q250" s="154">
        <v>4.3400000000000001E-2</v>
      </c>
      <c r="R250" s="154">
        <f>Q250*H250</f>
        <v>16.3184</v>
      </c>
      <c r="S250" s="154">
        <v>0</v>
      </c>
      <c r="T250" s="155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56" t="s">
        <v>239</v>
      </c>
      <c r="AT250" s="156" t="s">
        <v>235</v>
      </c>
      <c r="AU250" s="156" t="s">
        <v>85</v>
      </c>
      <c r="AY250" s="19" t="s">
        <v>189</v>
      </c>
      <c r="BE250" s="157">
        <f>IF(N250="základní",J250,0)</f>
        <v>0</v>
      </c>
      <c r="BF250" s="157">
        <f>IF(N250="snížená",J250,0)</f>
        <v>0</v>
      </c>
      <c r="BG250" s="157">
        <f>IF(N250="zákl. přenesená",J250,0)</f>
        <v>0</v>
      </c>
      <c r="BH250" s="157">
        <f>IF(N250="sníž. přenesená",J250,0)</f>
        <v>0</v>
      </c>
      <c r="BI250" s="157">
        <f>IF(N250="nulová",J250,0)</f>
        <v>0</v>
      </c>
      <c r="BJ250" s="19" t="s">
        <v>83</v>
      </c>
      <c r="BK250" s="157">
        <f>ROUND(I250*H250,2)</f>
        <v>0</v>
      </c>
      <c r="BL250" s="19" t="s">
        <v>196</v>
      </c>
      <c r="BM250" s="156" t="s">
        <v>959</v>
      </c>
    </row>
    <row r="251" spans="1:65" s="14" customFormat="1" ht="11.25">
      <c r="B251" s="171"/>
      <c r="D251" s="164" t="s">
        <v>200</v>
      </c>
      <c r="E251" s="172" t="s">
        <v>3</v>
      </c>
      <c r="F251" s="173" t="s">
        <v>887</v>
      </c>
      <c r="H251" s="174">
        <v>192</v>
      </c>
      <c r="I251" s="175"/>
      <c r="L251" s="171"/>
      <c r="M251" s="176"/>
      <c r="N251" s="177"/>
      <c r="O251" s="177"/>
      <c r="P251" s="177"/>
      <c r="Q251" s="177"/>
      <c r="R251" s="177"/>
      <c r="S251" s="177"/>
      <c r="T251" s="178"/>
      <c r="AT251" s="172" t="s">
        <v>200</v>
      </c>
      <c r="AU251" s="172" t="s">
        <v>85</v>
      </c>
      <c r="AV251" s="14" t="s">
        <v>85</v>
      </c>
      <c r="AW251" s="14" t="s">
        <v>37</v>
      </c>
      <c r="AX251" s="14" t="s">
        <v>76</v>
      </c>
      <c r="AY251" s="172" t="s">
        <v>189</v>
      </c>
    </row>
    <row r="252" spans="1:65" s="14" customFormat="1" ht="11.25">
      <c r="B252" s="171"/>
      <c r="D252" s="164" t="s">
        <v>200</v>
      </c>
      <c r="E252" s="172" t="s">
        <v>3</v>
      </c>
      <c r="F252" s="173" t="s">
        <v>888</v>
      </c>
      <c r="H252" s="174">
        <v>184</v>
      </c>
      <c r="I252" s="175"/>
      <c r="L252" s="171"/>
      <c r="M252" s="176"/>
      <c r="N252" s="177"/>
      <c r="O252" s="177"/>
      <c r="P252" s="177"/>
      <c r="Q252" s="177"/>
      <c r="R252" s="177"/>
      <c r="S252" s="177"/>
      <c r="T252" s="178"/>
      <c r="AT252" s="172" t="s">
        <v>200</v>
      </c>
      <c r="AU252" s="172" t="s">
        <v>85</v>
      </c>
      <c r="AV252" s="14" t="s">
        <v>85</v>
      </c>
      <c r="AW252" s="14" t="s">
        <v>37</v>
      </c>
      <c r="AX252" s="14" t="s">
        <v>76</v>
      </c>
      <c r="AY252" s="172" t="s">
        <v>189</v>
      </c>
    </row>
    <row r="253" spans="1:65" s="15" customFormat="1" ht="11.25">
      <c r="B253" s="179"/>
      <c r="D253" s="164" t="s">
        <v>200</v>
      </c>
      <c r="E253" s="180" t="s">
        <v>3</v>
      </c>
      <c r="F253" s="181" t="s">
        <v>203</v>
      </c>
      <c r="H253" s="182">
        <v>376</v>
      </c>
      <c r="I253" s="183"/>
      <c r="L253" s="179"/>
      <c r="M253" s="184"/>
      <c r="N253" s="185"/>
      <c r="O253" s="185"/>
      <c r="P253" s="185"/>
      <c r="Q253" s="185"/>
      <c r="R253" s="185"/>
      <c r="S253" s="185"/>
      <c r="T253" s="186"/>
      <c r="AT253" s="180" t="s">
        <v>200</v>
      </c>
      <c r="AU253" s="180" t="s">
        <v>85</v>
      </c>
      <c r="AV253" s="15" t="s">
        <v>196</v>
      </c>
      <c r="AW253" s="15" t="s">
        <v>37</v>
      </c>
      <c r="AX253" s="15" t="s">
        <v>83</v>
      </c>
      <c r="AY253" s="180" t="s">
        <v>189</v>
      </c>
    </row>
    <row r="254" spans="1:65" s="2" customFormat="1" ht="16.5" customHeight="1">
      <c r="A254" s="34"/>
      <c r="B254" s="144"/>
      <c r="C254" s="145" t="s">
        <v>391</v>
      </c>
      <c r="D254" s="145" t="s">
        <v>191</v>
      </c>
      <c r="E254" s="146" t="s">
        <v>960</v>
      </c>
      <c r="F254" s="147" t="s">
        <v>961</v>
      </c>
      <c r="G254" s="148" t="s">
        <v>473</v>
      </c>
      <c r="H254" s="149">
        <v>47</v>
      </c>
      <c r="I254" s="150"/>
      <c r="J254" s="151">
        <f>ROUND(I254*H254,2)</f>
        <v>0</v>
      </c>
      <c r="K254" s="147" t="s">
        <v>195</v>
      </c>
      <c r="L254" s="35"/>
      <c r="M254" s="152" t="s">
        <v>3</v>
      </c>
      <c r="N254" s="153" t="s">
        <v>47</v>
      </c>
      <c r="O254" s="55"/>
      <c r="P254" s="154">
        <f>O254*H254</f>
        <v>0</v>
      </c>
      <c r="Q254" s="154">
        <v>7.1000000000000002E-4</v>
      </c>
      <c r="R254" s="154">
        <f>Q254*H254</f>
        <v>3.3370000000000004E-2</v>
      </c>
      <c r="S254" s="154">
        <v>0</v>
      </c>
      <c r="T254" s="155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56" t="s">
        <v>196</v>
      </c>
      <c r="AT254" s="156" t="s">
        <v>191</v>
      </c>
      <c r="AU254" s="156" t="s">
        <v>85</v>
      </c>
      <c r="AY254" s="19" t="s">
        <v>189</v>
      </c>
      <c r="BE254" s="157">
        <f>IF(N254="základní",J254,0)</f>
        <v>0</v>
      </c>
      <c r="BF254" s="157">
        <f>IF(N254="snížená",J254,0)</f>
        <v>0</v>
      </c>
      <c r="BG254" s="157">
        <f>IF(N254="zákl. přenesená",J254,0)</f>
        <v>0</v>
      </c>
      <c r="BH254" s="157">
        <f>IF(N254="sníž. přenesená",J254,0)</f>
        <v>0</v>
      </c>
      <c r="BI254" s="157">
        <f>IF(N254="nulová",J254,0)</f>
        <v>0</v>
      </c>
      <c r="BJ254" s="19" t="s">
        <v>83</v>
      </c>
      <c r="BK254" s="157">
        <f>ROUND(I254*H254,2)</f>
        <v>0</v>
      </c>
      <c r="BL254" s="19" t="s">
        <v>196</v>
      </c>
      <c r="BM254" s="156" t="s">
        <v>962</v>
      </c>
    </row>
    <row r="255" spans="1:65" s="2" customFormat="1" ht="11.25">
      <c r="A255" s="34"/>
      <c r="B255" s="35"/>
      <c r="C255" s="34"/>
      <c r="D255" s="158" t="s">
        <v>198</v>
      </c>
      <c r="E255" s="34"/>
      <c r="F255" s="159" t="s">
        <v>963</v>
      </c>
      <c r="G255" s="34"/>
      <c r="H255" s="34"/>
      <c r="I255" s="160"/>
      <c r="J255" s="34"/>
      <c r="K255" s="34"/>
      <c r="L255" s="35"/>
      <c r="M255" s="161"/>
      <c r="N255" s="162"/>
      <c r="O255" s="55"/>
      <c r="P255" s="55"/>
      <c r="Q255" s="55"/>
      <c r="R255" s="55"/>
      <c r="S255" s="55"/>
      <c r="T255" s="56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9" t="s">
        <v>198</v>
      </c>
      <c r="AU255" s="19" t="s">
        <v>85</v>
      </c>
    </row>
    <row r="256" spans="1:65" s="14" customFormat="1" ht="11.25">
      <c r="B256" s="171"/>
      <c r="D256" s="164" t="s">
        <v>200</v>
      </c>
      <c r="E256" s="172" t="s">
        <v>3</v>
      </c>
      <c r="F256" s="173" t="s">
        <v>964</v>
      </c>
      <c r="H256" s="174">
        <v>24</v>
      </c>
      <c r="I256" s="175"/>
      <c r="L256" s="171"/>
      <c r="M256" s="176"/>
      <c r="N256" s="177"/>
      <c r="O256" s="177"/>
      <c r="P256" s="177"/>
      <c r="Q256" s="177"/>
      <c r="R256" s="177"/>
      <c r="S256" s="177"/>
      <c r="T256" s="178"/>
      <c r="AT256" s="172" t="s">
        <v>200</v>
      </c>
      <c r="AU256" s="172" t="s">
        <v>85</v>
      </c>
      <c r="AV256" s="14" t="s">
        <v>85</v>
      </c>
      <c r="AW256" s="14" t="s">
        <v>37</v>
      </c>
      <c r="AX256" s="14" t="s">
        <v>76</v>
      </c>
      <c r="AY256" s="172" t="s">
        <v>189</v>
      </c>
    </row>
    <row r="257" spans="1:65" s="14" customFormat="1" ht="11.25">
      <c r="B257" s="171"/>
      <c r="D257" s="164" t="s">
        <v>200</v>
      </c>
      <c r="E257" s="172" t="s">
        <v>3</v>
      </c>
      <c r="F257" s="173" t="s">
        <v>965</v>
      </c>
      <c r="H257" s="174">
        <v>23</v>
      </c>
      <c r="I257" s="175"/>
      <c r="L257" s="171"/>
      <c r="M257" s="176"/>
      <c r="N257" s="177"/>
      <c r="O257" s="177"/>
      <c r="P257" s="177"/>
      <c r="Q257" s="177"/>
      <c r="R257" s="177"/>
      <c r="S257" s="177"/>
      <c r="T257" s="178"/>
      <c r="AT257" s="172" t="s">
        <v>200</v>
      </c>
      <c r="AU257" s="172" t="s">
        <v>85</v>
      </c>
      <c r="AV257" s="14" t="s">
        <v>85</v>
      </c>
      <c r="AW257" s="14" t="s">
        <v>37</v>
      </c>
      <c r="AX257" s="14" t="s">
        <v>76</v>
      </c>
      <c r="AY257" s="172" t="s">
        <v>189</v>
      </c>
    </row>
    <row r="258" spans="1:65" s="15" customFormat="1" ht="11.25">
      <c r="B258" s="179"/>
      <c r="D258" s="164" t="s">
        <v>200</v>
      </c>
      <c r="E258" s="180" t="s">
        <v>3</v>
      </c>
      <c r="F258" s="181" t="s">
        <v>203</v>
      </c>
      <c r="H258" s="182">
        <v>47</v>
      </c>
      <c r="I258" s="183"/>
      <c r="L258" s="179"/>
      <c r="M258" s="184"/>
      <c r="N258" s="185"/>
      <c r="O258" s="185"/>
      <c r="P258" s="185"/>
      <c r="Q258" s="185"/>
      <c r="R258" s="185"/>
      <c r="S258" s="185"/>
      <c r="T258" s="186"/>
      <c r="AT258" s="180" t="s">
        <v>200</v>
      </c>
      <c r="AU258" s="180" t="s">
        <v>85</v>
      </c>
      <c r="AV258" s="15" t="s">
        <v>196</v>
      </c>
      <c r="AW258" s="15" t="s">
        <v>37</v>
      </c>
      <c r="AX258" s="15" t="s">
        <v>83</v>
      </c>
      <c r="AY258" s="180" t="s">
        <v>189</v>
      </c>
    </row>
    <row r="259" spans="1:65" s="2" customFormat="1" ht="16.5" customHeight="1">
      <c r="A259" s="34"/>
      <c r="B259" s="144"/>
      <c r="C259" s="187" t="s">
        <v>400</v>
      </c>
      <c r="D259" s="187" t="s">
        <v>235</v>
      </c>
      <c r="E259" s="188" t="s">
        <v>966</v>
      </c>
      <c r="F259" s="189" t="s">
        <v>967</v>
      </c>
      <c r="G259" s="190" t="s">
        <v>238</v>
      </c>
      <c r="H259" s="191">
        <v>0.221</v>
      </c>
      <c r="I259" s="192"/>
      <c r="J259" s="193">
        <f>ROUND(I259*H259,2)</f>
        <v>0</v>
      </c>
      <c r="K259" s="189" t="s">
        <v>195</v>
      </c>
      <c r="L259" s="194"/>
      <c r="M259" s="195" t="s">
        <v>3</v>
      </c>
      <c r="N259" s="196" t="s">
        <v>47</v>
      </c>
      <c r="O259" s="55"/>
      <c r="P259" s="154">
        <f>O259*H259</f>
        <v>0</v>
      </c>
      <c r="Q259" s="154">
        <v>1</v>
      </c>
      <c r="R259" s="154">
        <f>Q259*H259</f>
        <v>0.221</v>
      </c>
      <c r="S259" s="154">
        <v>0</v>
      </c>
      <c r="T259" s="155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56" t="s">
        <v>239</v>
      </c>
      <c r="AT259" s="156" t="s">
        <v>235</v>
      </c>
      <c r="AU259" s="156" t="s">
        <v>85</v>
      </c>
      <c r="AY259" s="19" t="s">
        <v>189</v>
      </c>
      <c r="BE259" s="157">
        <f>IF(N259="základní",J259,0)</f>
        <v>0</v>
      </c>
      <c r="BF259" s="157">
        <f>IF(N259="snížená",J259,0)</f>
        <v>0</v>
      </c>
      <c r="BG259" s="157">
        <f>IF(N259="zákl. přenesená",J259,0)</f>
        <v>0</v>
      </c>
      <c r="BH259" s="157">
        <f>IF(N259="sníž. přenesená",J259,0)</f>
        <v>0</v>
      </c>
      <c r="BI259" s="157">
        <f>IF(N259="nulová",J259,0)</f>
        <v>0</v>
      </c>
      <c r="BJ259" s="19" t="s">
        <v>83</v>
      </c>
      <c r="BK259" s="157">
        <f>ROUND(I259*H259,2)</f>
        <v>0</v>
      </c>
      <c r="BL259" s="19" t="s">
        <v>196</v>
      </c>
      <c r="BM259" s="156" t="s">
        <v>968</v>
      </c>
    </row>
    <row r="260" spans="1:65" s="2" customFormat="1" ht="19.5">
      <c r="A260" s="34"/>
      <c r="B260" s="35"/>
      <c r="C260" s="34"/>
      <c r="D260" s="164" t="s">
        <v>241</v>
      </c>
      <c r="E260" s="34"/>
      <c r="F260" s="197" t="s">
        <v>969</v>
      </c>
      <c r="G260" s="34"/>
      <c r="H260" s="34"/>
      <c r="I260" s="160"/>
      <c r="J260" s="34"/>
      <c r="K260" s="34"/>
      <c r="L260" s="35"/>
      <c r="M260" s="161"/>
      <c r="N260" s="162"/>
      <c r="O260" s="55"/>
      <c r="P260" s="55"/>
      <c r="Q260" s="55"/>
      <c r="R260" s="55"/>
      <c r="S260" s="55"/>
      <c r="T260" s="56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9" t="s">
        <v>241</v>
      </c>
      <c r="AU260" s="19" t="s">
        <v>85</v>
      </c>
    </row>
    <row r="261" spans="1:65" s="14" customFormat="1" ht="11.25">
      <c r="B261" s="171"/>
      <c r="D261" s="164" t="s">
        <v>200</v>
      </c>
      <c r="E261" s="172" t="s">
        <v>3</v>
      </c>
      <c r="F261" s="173" t="s">
        <v>970</v>
      </c>
      <c r="H261" s="174">
        <v>0.113</v>
      </c>
      <c r="I261" s="175"/>
      <c r="L261" s="171"/>
      <c r="M261" s="176"/>
      <c r="N261" s="177"/>
      <c r="O261" s="177"/>
      <c r="P261" s="177"/>
      <c r="Q261" s="177"/>
      <c r="R261" s="177"/>
      <c r="S261" s="177"/>
      <c r="T261" s="178"/>
      <c r="AT261" s="172" t="s">
        <v>200</v>
      </c>
      <c r="AU261" s="172" t="s">
        <v>85</v>
      </c>
      <c r="AV261" s="14" t="s">
        <v>85</v>
      </c>
      <c r="AW261" s="14" t="s">
        <v>37</v>
      </c>
      <c r="AX261" s="14" t="s">
        <v>76</v>
      </c>
      <c r="AY261" s="172" t="s">
        <v>189</v>
      </c>
    </row>
    <row r="262" spans="1:65" s="14" customFormat="1" ht="11.25">
      <c r="B262" s="171"/>
      <c r="D262" s="164" t="s">
        <v>200</v>
      </c>
      <c r="E262" s="172" t="s">
        <v>3</v>
      </c>
      <c r="F262" s="173" t="s">
        <v>971</v>
      </c>
      <c r="H262" s="174">
        <v>0.108</v>
      </c>
      <c r="I262" s="175"/>
      <c r="L262" s="171"/>
      <c r="M262" s="176"/>
      <c r="N262" s="177"/>
      <c r="O262" s="177"/>
      <c r="P262" s="177"/>
      <c r="Q262" s="177"/>
      <c r="R262" s="177"/>
      <c r="S262" s="177"/>
      <c r="T262" s="178"/>
      <c r="AT262" s="172" t="s">
        <v>200</v>
      </c>
      <c r="AU262" s="172" t="s">
        <v>85</v>
      </c>
      <c r="AV262" s="14" t="s">
        <v>85</v>
      </c>
      <c r="AW262" s="14" t="s">
        <v>37</v>
      </c>
      <c r="AX262" s="14" t="s">
        <v>76</v>
      </c>
      <c r="AY262" s="172" t="s">
        <v>189</v>
      </c>
    </row>
    <row r="263" spans="1:65" s="15" customFormat="1" ht="11.25">
      <c r="B263" s="179"/>
      <c r="D263" s="164" t="s">
        <v>200</v>
      </c>
      <c r="E263" s="180" t="s">
        <v>3</v>
      </c>
      <c r="F263" s="181" t="s">
        <v>203</v>
      </c>
      <c r="H263" s="182">
        <v>0.221</v>
      </c>
      <c r="I263" s="183"/>
      <c r="L263" s="179"/>
      <c r="M263" s="184"/>
      <c r="N263" s="185"/>
      <c r="O263" s="185"/>
      <c r="P263" s="185"/>
      <c r="Q263" s="185"/>
      <c r="R263" s="185"/>
      <c r="S263" s="185"/>
      <c r="T263" s="186"/>
      <c r="AT263" s="180" t="s">
        <v>200</v>
      </c>
      <c r="AU263" s="180" t="s">
        <v>85</v>
      </c>
      <c r="AV263" s="15" t="s">
        <v>196</v>
      </c>
      <c r="AW263" s="15" t="s">
        <v>37</v>
      </c>
      <c r="AX263" s="15" t="s">
        <v>83</v>
      </c>
      <c r="AY263" s="180" t="s">
        <v>189</v>
      </c>
    </row>
    <row r="264" spans="1:65" s="12" customFormat="1" ht="22.9" customHeight="1">
      <c r="B264" s="131"/>
      <c r="D264" s="132" t="s">
        <v>75</v>
      </c>
      <c r="E264" s="142" t="s">
        <v>93</v>
      </c>
      <c r="F264" s="142" t="s">
        <v>972</v>
      </c>
      <c r="I264" s="134"/>
      <c r="J264" s="143">
        <f>BK264</f>
        <v>0</v>
      </c>
      <c r="L264" s="131"/>
      <c r="M264" s="136"/>
      <c r="N264" s="137"/>
      <c r="O264" s="137"/>
      <c r="P264" s="138">
        <f>SUM(P265:P340)</f>
        <v>0</v>
      </c>
      <c r="Q264" s="137"/>
      <c r="R264" s="138">
        <f>SUM(R265:R340)</f>
        <v>201.90443522999999</v>
      </c>
      <c r="S264" s="137"/>
      <c r="T264" s="139">
        <f>SUM(T265:T340)</f>
        <v>0</v>
      </c>
      <c r="AR264" s="132" t="s">
        <v>83</v>
      </c>
      <c r="AT264" s="140" t="s">
        <v>75</v>
      </c>
      <c r="AU264" s="140" t="s">
        <v>83</v>
      </c>
      <c r="AY264" s="132" t="s">
        <v>189</v>
      </c>
      <c r="BK264" s="141">
        <f>SUM(BK265:BK340)</f>
        <v>0</v>
      </c>
    </row>
    <row r="265" spans="1:65" s="2" customFormat="1" ht="16.5" customHeight="1">
      <c r="A265" s="34"/>
      <c r="B265" s="144"/>
      <c r="C265" s="145" t="s">
        <v>405</v>
      </c>
      <c r="D265" s="145" t="s">
        <v>191</v>
      </c>
      <c r="E265" s="146" t="s">
        <v>973</v>
      </c>
      <c r="F265" s="147" t="s">
        <v>974</v>
      </c>
      <c r="G265" s="148" t="s">
        <v>473</v>
      </c>
      <c r="H265" s="149">
        <v>47</v>
      </c>
      <c r="I265" s="150"/>
      <c r="J265" s="151">
        <f>ROUND(I265*H265,2)</f>
        <v>0</v>
      </c>
      <c r="K265" s="147" t="s">
        <v>195</v>
      </c>
      <c r="L265" s="35"/>
      <c r="M265" s="152" t="s">
        <v>3</v>
      </c>
      <c r="N265" s="153" t="s">
        <v>47</v>
      </c>
      <c r="O265" s="55"/>
      <c r="P265" s="154">
        <f>O265*H265</f>
        <v>0</v>
      </c>
      <c r="Q265" s="154">
        <v>1.32E-3</v>
      </c>
      <c r="R265" s="154">
        <f>Q265*H265</f>
        <v>6.2039999999999998E-2</v>
      </c>
      <c r="S265" s="154">
        <v>0</v>
      </c>
      <c r="T265" s="155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56" t="s">
        <v>196</v>
      </c>
      <c r="AT265" s="156" t="s">
        <v>191</v>
      </c>
      <c r="AU265" s="156" t="s">
        <v>85</v>
      </c>
      <c r="AY265" s="19" t="s">
        <v>189</v>
      </c>
      <c r="BE265" s="157">
        <f>IF(N265="základní",J265,0)</f>
        <v>0</v>
      </c>
      <c r="BF265" s="157">
        <f>IF(N265="snížená",J265,0)</f>
        <v>0</v>
      </c>
      <c r="BG265" s="157">
        <f>IF(N265="zákl. přenesená",J265,0)</f>
        <v>0</v>
      </c>
      <c r="BH265" s="157">
        <f>IF(N265="sníž. přenesená",J265,0)</f>
        <v>0</v>
      </c>
      <c r="BI265" s="157">
        <f>IF(N265="nulová",J265,0)</f>
        <v>0</v>
      </c>
      <c r="BJ265" s="19" t="s">
        <v>83</v>
      </c>
      <c r="BK265" s="157">
        <f>ROUND(I265*H265,2)</f>
        <v>0</v>
      </c>
      <c r="BL265" s="19" t="s">
        <v>196</v>
      </c>
      <c r="BM265" s="156" t="s">
        <v>975</v>
      </c>
    </row>
    <row r="266" spans="1:65" s="2" customFormat="1" ht="11.25">
      <c r="A266" s="34"/>
      <c r="B266" s="35"/>
      <c r="C266" s="34"/>
      <c r="D266" s="158" t="s">
        <v>198</v>
      </c>
      <c r="E266" s="34"/>
      <c r="F266" s="159" t="s">
        <v>976</v>
      </c>
      <c r="G266" s="34"/>
      <c r="H266" s="34"/>
      <c r="I266" s="160"/>
      <c r="J266" s="34"/>
      <c r="K266" s="34"/>
      <c r="L266" s="35"/>
      <c r="M266" s="161"/>
      <c r="N266" s="162"/>
      <c r="O266" s="55"/>
      <c r="P266" s="55"/>
      <c r="Q266" s="55"/>
      <c r="R266" s="55"/>
      <c r="S266" s="55"/>
      <c r="T266" s="56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9" t="s">
        <v>198</v>
      </c>
      <c r="AU266" s="19" t="s">
        <v>85</v>
      </c>
    </row>
    <row r="267" spans="1:65" s="14" customFormat="1" ht="11.25">
      <c r="B267" s="171"/>
      <c r="D267" s="164" t="s">
        <v>200</v>
      </c>
      <c r="E267" s="172" t="s">
        <v>3</v>
      </c>
      <c r="F267" s="173" t="s">
        <v>977</v>
      </c>
      <c r="H267" s="174">
        <v>26</v>
      </c>
      <c r="I267" s="175"/>
      <c r="L267" s="171"/>
      <c r="M267" s="176"/>
      <c r="N267" s="177"/>
      <c r="O267" s="177"/>
      <c r="P267" s="177"/>
      <c r="Q267" s="177"/>
      <c r="R267" s="177"/>
      <c r="S267" s="177"/>
      <c r="T267" s="178"/>
      <c r="AT267" s="172" t="s">
        <v>200</v>
      </c>
      <c r="AU267" s="172" t="s">
        <v>85</v>
      </c>
      <c r="AV267" s="14" t="s">
        <v>85</v>
      </c>
      <c r="AW267" s="14" t="s">
        <v>37</v>
      </c>
      <c r="AX267" s="14" t="s">
        <v>76</v>
      </c>
      <c r="AY267" s="172" t="s">
        <v>189</v>
      </c>
    </row>
    <row r="268" spans="1:65" s="14" customFormat="1" ht="11.25">
      <c r="B268" s="171"/>
      <c r="D268" s="164" t="s">
        <v>200</v>
      </c>
      <c r="E268" s="172" t="s">
        <v>3</v>
      </c>
      <c r="F268" s="173" t="s">
        <v>978</v>
      </c>
      <c r="H268" s="174">
        <v>21</v>
      </c>
      <c r="I268" s="175"/>
      <c r="L268" s="171"/>
      <c r="M268" s="176"/>
      <c r="N268" s="177"/>
      <c r="O268" s="177"/>
      <c r="P268" s="177"/>
      <c r="Q268" s="177"/>
      <c r="R268" s="177"/>
      <c r="S268" s="177"/>
      <c r="T268" s="178"/>
      <c r="AT268" s="172" t="s">
        <v>200</v>
      </c>
      <c r="AU268" s="172" t="s">
        <v>85</v>
      </c>
      <c r="AV268" s="14" t="s">
        <v>85</v>
      </c>
      <c r="AW268" s="14" t="s">
        <v>37</v>
      </c>
      <c r="AX268" s="14" t="s">
        <v>76</v>
      </c>
      <c r="AY268" s="172" t="s">
        <v>189</v>
      </c>
    </row>
    <row r="269" spans="1:65" s="15" customFormat="1" ht="11.25">
      <c r="B269" s="179"/>
      <c r="D269" s="164" t="s">
        <v>200</v>
      </c>
      <c r="E269" s="180" t="s">
        <v>3</v>
      </c>
      <c r="F269" s="181" t="s">
        <v>203</v>
      </c>
      <c r="H269" s="182">
        <v>47</v>
      </c>
      <c r="I269" s="183"/>
      <c r="L269" s="179"/>
      <c r="M269" s="184"/>
      <c r="N269" s="185"/>
      <c r="O269" s="185"/>
      <c r="P269" s="185"/>
      <c r="Q269" s="185"/>
      <c r="R269" s="185"/>
      <c r="S269" s="185"/>
      <c r="T269" s="186"/>
      <c r="AT269" s="180" t="s">
        <v>200</v>
      </c>
      <c r="AU269" s="180" t="s">
        <v>85</v>
      </c>
      <c r="AV269" s="15" t="s">
        <v>196</v>
      </c>
      <c r="AW269" s="15" t="s">
        <v>37</v>
      </c>
      <c r="AX269" s="15" t="s">
        <v>83</v>
      </c>
      <c r="AY269" s="180" t="s">
        <v>189</v>
      </c>
    </row>
    <row r="270" spans="1:65" s="2" customFormat="1" ht="16.5" customHeight="1">
      <c r="A270" s="34"/>
      <c r="B270" s="144"/>
      <c r="C270" s="187" t="s">
        <v>412</v>
      </c>
      <c r="D270" s="187" t="s">
        <v>235</v>
      </c>
      <c r="E270" s="188" t="s">
        <v>979</v>
      </c>
      <c r="F270" s="189" t="s">
        <v>980</v>
      </c>
      <c r="G270" s="190" t="s">
        <v>473</v>
      </c>
      <c r="H270" s="191">
        <v>47</v>
      </c>
      <c r="I270" s="192"/>
      <c r="J270" s="193">
        <f>ROUND(I270*H270,2)</f>
        <v>0</v>
      </c>
      <c r="K270" s="189" t="s">
        <v>981</v>
      </c>
      <c r="L270" s="194"/>
      <c r="M270" s="195" t="s">
        <v>3</v>
      </c>
      <c r="N270" s="196" t="s">
        <v>47</v>
      </c>
      <c r="O270" s="55"/>
      <c r="P270" s="154">
        <f>O270*H270</f>
        <v>0</v>
      </c>
      <c r="Q270" s="154">
        <v>0</v>
      </c>
      <c r="R270" s="154">
        <f>Q270*H270</f>
        <v>0</v>
      </c>
      <c r="S270" s="154">
        <v>0</v>
      </c>
      <c r="T270" s="155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56" t="s">
        <v>239</v>
      </c>
      <c r="AT270" s="156" t="s">
        <v>235</v>
      </c>
      <c r="AU270" s="156" t="s">
        <v>85</v>
      </c>
      <c r="AY270" s="19" t="s">
        <v>189</v>
      </c>
      <c r="BE270" s="157">
        <f>IF(N270="základní",J270,0)</f>
        <v>0</v>
      </c>
      <c r="BF270" s="157">
        <f>IF(N270="snížená",J270,0)</f>
        <v>0</v>
      </c>
      <c r="BG270" s="157">
        <f>IF(N270="zákl. přenesená",J270,0)</f>
        <v>0</v>
      </c>
      <c r="BH270" s="157">
        <f>IF(N270="sníž. přenesená",J270,0)</f>
        <v>0</v>
      </c>
      <c r="BI270" s="157">
        <f>IF(N270="nulová",J270,0)</f>
        <v>0</v>
      </c>
      <c r="BJ270" s="19" t="s">
        <v>83</v>
      </c>
      <c r="BK270" s="157">
        <f>ROUND(I270*H270,2)</f>
        <v>0</v>
      </c>
      <c r="BL270" s="19" t="s">
        <v>196</v>
      </c>
      <c r="BM270" s="156" t="s">
        <v>982</v>
      </c>
    </row>
    <row r="271" spans="1:65" s="2" customFormat="1" ht="19.5">
      <c r="A271" s="34"/>
      <c r="B271" s="35"/>
      <c r="C271" s="34"/>
      <c r="D271" s="164" t="s">
        <v>241</v>
      </c>
      <c r="E271" s="34"/>
      <c r="F271" s="197" t="s">
        <v>983</v>
      </c>
      <c r="G271" s="34"/>
      <c r="H271" s="34"/>
      <c r="I271" s="160"/>
      <c r="J271" s="34"/>
      <c r="K271" s="34"/>
      <c r="L271" s="35"/>
      <c r="M271" s="161"/>
      <c r="N271" s="162"/>
      <c r="O271" s="55"/>
      <c r="P271" s="55"/>
      <c r="Q271" s="55"/>
      <c r="R271" s="55"/>
      <c r="S271" s="55"/>
      <c r="T271" s="56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9" t="s">
        <v>241</v>
      </c>
      <c r="AU271" s="19" t="s">
        <v>85</v>
      </c>
    </row>
    <row r="272" spans="1:65" s="2" customFormat="1" ht="16.5" customHeight="1">
      <c r="A272" s="34"/>
      <c r="B272" s="144"/>
      <c r="C272" s="145" t="s">
        <v>418</v>
      </c>
      <c r="D272" s="145" t="s">
        <v>191</v>
      </c>
      <c r="E272" s="146" t="s">
        <v>984</v>
      </c>
      <c r="F272" s="147" t="s">
        <v>985</v>
      </c>
      <c r="G272" s="148" t="s">
        <v>212</v>
      </c>
      <c r="H272" s="149">
        <v>21.890999999999998</v>
      </c>
      <c r="I272" s="150"/>
      <c r="J272" s="151">
        <f>ROUND(I272*H272,2)</f>
        <v>0</v>
      </c>
      <c r="K272" s="147" t="s">
        <v>195</v>
      </c>
      <c r="L272" s="35"/>
      <c r="M272" s="152" t="s">
        <v>3</v>
      </c>
      <c r="N272" s="153" t="s">
        <v>47</v>
      </c>
      <c r="O272" s="55"/>
      <c r="P272" s="154">
        <f>O272*H272</f>
        <v>0</v>
      </c>
      <c r="Q272" s="154">
        <v>2.4778600000000002</v>
      </c>
      <c r="R272" s="154">
        <f>Q272*H272</f>
        <v>54.242833259999998</v>
      </c>
      <c r="S272" s="154">
        <v>0</v>
      </c>
      <c r="T272" s="155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56" t="s">
        <v>196</v>
      </c>
      <c r="AT272" s="156" t="s">
        <v>191</v>
      </c>
      <c r="AU272" s="156" t="s">
        <v>85</v>
      </c>
      <c r="AY272" s="19" t="s">
        <v>189</v>
      </c>
      <c r="BE272" s="157">
        <f>IF(N272="základní",J272,0)</f>
        <v>0</v>
      </c>
      <c r="BF272" s="157">
        <f>IF(N272="snížená",J272,0)</f>
        <v>0</v>
      </c>
      <c r="BG272" s="157">
        <f>IF(N272="zákl. přenesená",J272,0)</f>
        <v>0</v>
      </c>
      <c r="BH272" s="157">
        <f>IF(N272="sníž. přenesená",J272,0)</f>
        <v>0</v>
      </c>
      <c r="BI272" s="157">
        <f>IF(N272="nulová",J272,0)</f>
        <v>0</v>
      </c>
      <c r="BJ272" s="19" t="s">
        <v>83</v>
      </c>
      <c r="BK272" s="157">
        <f>ROUND(I272*H272,2)</f>
        <v>0</v>
      </c>
      <c r="BL272" s="19" t="s">
        <v>196</v>
      </c>
      <c r="BM272" s="156" t="s">
        <v>986</v>
      </c>
    </row>
    <row r="273" spans="1:65" s="2" customFormat="1" ht="11.25">
      <c r="A273" s="34"/>
      <c r="B273" s="35"/>
      <c r="C273" s="34"/>
      <c r="D273" s="158" t="s">
        <v>198</v>
      </c>
      <c r="E273" s="34"/>
      <c r="F273" s="159" t="s">
        <v>987</v>
      </c>
      <c r="G273" s="34"/>
      <c r="H273" s="34"/>
      <c r="I273" s="160"/>
      <c r="J273" s="34"/>
      <c r="K273" s="34"/>
      <c r="L273" s="35"/>
      <c r="M273" s="161"/>
      <c r="N273" s="162"/>
      <c r="O273" s="55"/>
      <c r="P273" s="55"/>
      <c r="Q273" s="55"/>
      <c r="R273" s="55"/>
      <c r="S273" s="55"/>
      <c r="T273" s="56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9" t="s">
        <v>198</v>
      </c>
      <c r="AU273" s="19" t="s">
        <v>85</v>
      </c>
    </row>
    <row r="274" spans="1:65" s="13" customFormat="1" ht="11.25">
      <c r="B274" s="163"/>
      <c r="D274" s="164" t="s">
        <v>200</v>
      </c>
      <c r="E274" s="165" t="s">
        <v>3</v>
      </c>
      <c r="F274" s="166" t="s">
        <v>810</v>
      </c>
      <c r="H274" s="165" t="s">
        <v>3</v>
      </c>
      <c r="I274" s="167"/>
      <c r="L274" s="163"/>
      <c r="M274" s="168"/>
      <c r="N274" s="169"/>
      <c r="O274" s="169"/>
      <c r="P274" s="169"/>
      <c r="Q274" s="169"/>
      <c r="R274" s="169"/>
      <c r="S274" s="169"/>
      <c r="T274" s="170"/>
      <c r="AT274" s="165" t="s">
        <v>200</v>
      </c>
      <c r="AU274" s="165" t="s">
        <v>85</v>
      </c>
      <c r="AV274" s="13" t="s">
        <v>83</v>
      </c>
      <c r="AW274" s="13" t="s">
        <v>37</v>
      </c>
      <c r="AX274" s="13" t="s">
        <v>76</v>
      </c>
      <c r="AY274" s="165" t="s">
        <v>189</v>
      </c>
    </row>
    <row r="275" spans="1:65" s="14" customFormat="1" ht="11.25">
      <c r="B275" s="171"/>
      <c r="D275" s="164" t="s">
        <v>200</v>
      </c>
      <c r="E275" s="172" t="s">
        <v>3</v>
      </c>
      <c r="F275" s="173" t="s">
        <v>988</v>
      </c>
      <c r="H275" s="174">
        <v>17.866</v>
      </c>
      <c r="I275" s="175"/>
      <c r="L275" s="171"/>
      <c r="M275" s="176"/>
      <c r="N275" s="177"/>
      <c r="O275" s="177"/>
      <c r="P275" s="177"/>
      <c r="Q275" s="177"/>
      <c r="R275" s="177"/>
      <c r="S275" s="177"/>
      <c r="T275" s="178"/>
      <c r="AT275" s="172" t="s">
        <v>200</v>
      </c>
      <c r="AU275" s="172" t="s">
        <v>85</v>
      </c>
      <c r="AV275" s="14" t="s">
        <v>85</v>
      </c>
      <c r="AW275" s="14" t="s">
        <v>37</v>
      </c>
      <c r="AX275" s="14" t="s">
        <v>76</v>
      </c>
      <c r="AY275" s="172" t="s">
        <v>189</v>
      </c>
    </row>
    <row r="276" spans="1:65" s="14" customFormat="1" ht="11.25">
      <c r="B276" s="171"/>
      <c r="D276" s="164" t="s">
        <v>200</v>
      </c>
      <c r="E276" s="172" t="s">
        <v>3</v>
      </c>
      <c r="F276" s="173" t="s">
        <v>989</v>
      </c>
      <c r="H276" s="174">
        <v>4.0250000000000004</v>
      </c>
      <c r="I276" s="175"/>
      <c r="L276" s="171"/>
      <c r="M276" s="176"/>
      <c r="N276" s="177"/>
      <c r="O276" s="177"/>
      <c r="P276" s="177"/>
      <c r="Q276" s="177"/>
      <c r="R276" s="177"/>
      <c r="S276" s="177"/>
      <c r="T276" s="178"/>
      <c r="AT276" s="172" t="s">
        <v>200</v>
      </c>
      <c r="AU276" s="172" t="s">
        <v>85</v>
      </c>
      <c r="AV276" s="14" t="s">
        <v>85</v>
      </c>
      <c r="AW276" s="14" t="s">
        <v>37</v>
      </c>
      <c r="AX276" s="14" t="s">
        <v>76</v>
      </c>
      <c r="AY276" s="172" t="s">
        <v>189</v>
      </c>
    </row>
    <row r="277" spans="1:65" s="15" customFormat="1" ht="11.25">
      <c r="B277" s="179"/>
      <c r="D277" s="164" t="s">
        <v>200</v>
      </c>
      <c r="E277" s="180" t="s">
        <v>3</v>
      </c>
      <c r="F277" s="181" t="s">
        <v>203</v>
      </c>
      <c r="H277" s="182">
        <v>21.890999999999998</v>
      </c>
      <c r="I277" s="183"/>
      <c r="L277" s="179"/>
      <c r="M277" s="184"/>
      <c r="N277" s="185"/>
      <c r="O277" s="185"/>
      <c r="P277" s="185"/>
      <c r="Q277" s="185"/>
      <c r="R277" s="185"/>
      <c r="S277" s="185"/>
      <c r="T277" s="186"/>
      <c r="AT277" s="180" t="s">
        <v>200</v>
      </c>
      <c r="AU277" s="180" t="s">
        <v>85</v>
      </c>
      <c r="AV277" s="15" t="s">
        <v>196</v>
      </c>
      <c r="AW277" s="15" t="s">
        <v>37</v>
      </c>
      <c r="AX277" s="15" t="s">
        <v>83</v>
      </c>
      <c r="AY277" s="180" t="s">
        <v>189</v>
      </c>
    </row>
    <row r="278" spans="1:65" s="2" customFormat="1" ht="16.5" customHeight="1">
      <c r="A278" s="34"/>
      <c r="B278" s="144"/>
      <c r="C278" s="145" t="s">
        <v>425</v>
      </c>
      <c r="D278" s="145" t="s">
        <v>191</v>
      </c>
      <c r="E278" s="146" t="s">
        <v>990</v>
      </c>
      <c r="F278" s="147" t="s">
        <v>991</v>
      </c>
      <c r="G278" s="148" t="s">
        <v>212</v>
      </c>
      <c r="H278" s="149">
        <v>21.65</v>
      </c>
      <c r="I278" s="150"/>
      <c r="J278" s="151">
        <f>ROUND(I278*H278,2)</f>
        <v>0</v>
      </c>
      <c r="K278" s="147" t="s">
        <v>195</v>
      </c>
      <c r="L278" s="35"/>
      <c r="M278" s="152" t="s">
        <v>3</v>
      </c>
      <c r="N278" s="153" t="s">
        <v>47</v>
      </c>
      <c r="O278" s="55"/>
      <c r="P278" s="154">
        <f>O278*H278</f>
        <v>0</v>
      </c>
      <c r="Q278" s="154">
        <v>4.8579999999999998E-2</v>
      </c>
      <c r="R278" s="154">
        <f>Q278*H278</f>
        <v>1.0517569999999998</v>
      </c>
      <c r="S278" s="154">
        <v>0</v>
      </c>
      <c r="T278" s="155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56" t="s">
        <v>196</v>
      </c>
      <c r="AT278" s="156" t="s">
        <v>191</v>
      </c>
      <c r="AU278" s="156" t="s">
        <v>85</v>
      </c>
      <c r="AY278" s="19" t="s">
        <v>189</v>
      </c>
      <c r="BE278" s="157">
        <f>IF(N278="základní",J278,0)</f>
        <v>0</v>
      </c>
      <c r="BF278" s="157">
        <f>IF(N278="snížená",J278,0)</f>
        <v>0</v>
      </c>
      <c r="BG278" s="157">
        <f>IF(N278="zákl. přenesená",J278,0)</f>
        <v>0</v>
      </c>
      <c r="BH278" s="157">
        <f>IF(N278="sníž. přenesená",J278,0)</f>
        <v>0</v>
      </c>
      <c r="BI278" s="157">
        <f>IF(N278="nulová",J278,0)</f>
        <v>0</v>
      </c>
      <c r="BJ278" s="19" t="s">
        <v>83</v>
      </c>
      <c r="BK278" s="157">
        <f>ROUND(I278*H278,2)</f>
        <v>0</v>
      </c>
      <c r="BL278" s="19" t="s">
        <v>196</v>
      </c>
      <c r="BM278" s="156" t="s">
        <v>992</v>
      </c>
    </row>
    <row r="279" spans="1:65" s="2" customFormat="1" ht="11.25">
      <c r="A279" s="34"/>
      <c r="B279" s="35"/>
      <c r="C279" s="34"/>
      <c r="D279" s="158" t="s">
        <v>198</v>
      </c>
      <c r="E279" s="34"/>
      <c r="F279" s="159" t="s">
        <v>993</v>
      </c>
      <c r="G279" s="34"/>
      <c r="H279" s="34"/>
      <c r="I279" s="160"/>
      <c r="J279" s="34"/>
      <c r="K279" s="34"/>
      <c r="L279" s="35"/>
      <c r="M279" s="161"/>
      <c r="N279" s="162"/>
      <c r="O279" s="55"/>
      <c r="P279" s="55"/>
      <c r="Q279" s="55"/>
      <c r="R279" s="55"/>
      <c r="S279" s="55"/>
      <c r="T279" s="56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9" t="s">
        <v>198</v>
      </c>
      <c r="AU279" s="19" t="s">
        <v>85</v>
      </c>
    </row>
    <row r="280" spans="1:65" s="2" customFormat="1" ht="16.5" customHeight="1">
      <c r="A280" s="34"/>
      <c r="B280" s="144"/>
      <c r="C280" s="145" t="s">
        <v>432</v>
      </c>
      <c r="D280" s="145" t="s">
        <v>191</v>
      </c>
      <c r="E280" s="146" t="s">
        <v>994</v>
      </c>
      <c r="F280" s="147" t="s">
        <v>995</v>
      </c>
      <c r="G280" s="148" t="s">
        <v>221</v>
      </c>
      <c r="H280" s="149">
        <v>31.503</v>
      </c>
      <c r="I280" s="150"/>
      <c r="J280" s="151">
        <f>ROUND(I280*H280,2)</f>
        <v>0</v>
      </c>
      <c r="K280" s="147" t="s">
        <v>195</v>
      </c>
      <c r="L280" s="35"/>
      <c r="M280" s="152" t="s">
        <v>3</v>
      </c>
      <c r="N280" s="153" t="s">
        <v>47</v>
      </c>
      <c r="O280" s="55"/>
      <c r="P280" s="154">
        <f>O280*H280</f>
        <v>0</v>
      </c>
      <c r="Q280" s="154">
        <v>4.1739999999999999E-2</v>
      </c>
      <c r="R280" s="154">
        <f>Q280*H280</f>
        <v>1.31493522</v>
      </c>
      <c r="S280" s="154">
        <v>0</v>
      </c>
      <c r="T280" s="155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56" t="s">
        <v>196</v>
      </c>
      <c r="AT280" s="156" t="s">
        <v>191</v>
      </c>
      <c r="AU280" s="156" t="s">
        <v>85</v>
      </c>
      <c r="AY280" s="19" t="s">
        <v>189</v>
      </c>
      <c r="BE280" s="157">
        <f>IF(N280="základní",J280,0)</f>
        <v>0</v>
      </c>
      <c r="BF280" s="157">
        <f>IF(N280="snížená",J280,0)</f>
        <v>0</v>
      </c>
      <c r="BG280" s="157">
        <f>IF(N280="zákl. přenesená",J280,0)</f>
        <v>0</v>
      </c>
      <c r="BH280" s="157">
        <f>IF(N280="sníž. přenesená",J280,0)</f>
        <v>0</v>
      </c>
      <c r="BI280" s="157">
        <f>IF(N280="nulová",J280,0)</f>
        <v>0</v>
      </c>
      <c r="BJ280" s="19" t="s">
        <v>83</v>
      </c>
      <c r="BK280" s="157">
        <f>ROUND(I280*H280,2)</f>
        <v>0</v>
      </c>
      <c r="BL280" s="19" t="s">
        <v>196</v>
      </c>
      <c r="BM280" s="156" t="s">
        <v>996</v>
      </c>
    </row>
    <row r="281" spans="1:65" s="2" customFormat="1" ht="11.25">
      <c r="A281" s="34"/>
      <c r="B281" s="35"/>
      <c r="C281" s="34"/>
      <c r="D281" s="158" t="s">
        <v>198</v>
      </c>
      <c r="E281" s="34"/>
      <c r="F281" s="159" t="s">
        <v>997</v>
      </c>
      <c r="G281" s="34"/>
      <c r="H281" s="34"/>
      <c r="I281" s="160"/>
      <c r="J281" s="34"/>
      <c r="K281" s="34"/>
      <c r="L281" s="35"/>
      <c r="M281" s="161"/>
      <c r="N281" s="162"/>
      <c r="O281" s="55"/>
      <c r="P281" s="55"/>
      <c r="Q281" s="55"/>
      <c r="R281" s="55"/>
      <c r="S281" s="55"/>
      <c r="T281" s="56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9" t="s">
        <v>198</v>
      </c>
      <c r="AU281" s="19" t="s">
        <v>85</v>
      </c>
    </row>
    <row r="282" spans="1:65" s="13" customFormat="1" ht="11.25">
      <c r="B282" s="163"/>
      <c r="D282" s="164" t="s">
        <v>200</v>
      </c>
      <c r="E282" s="165" t="s">
        <v>3</v>
      </c>
      <c r="F282" s="166" t="s">
        <v>810</v>
      </c>
      <c r="H282" s="165" t="s">
        <v>3</v>
      </c>
      <c r="I282" s="167"/>
      <c r="L282" s="163"/>
      <c r="M282" s="168"/>
      <c r="N282" s="169"/>
      <c r="O282" s="169"/>
      <c r="P282" s="169"/>
      <c r="Q282" s="169"/>
      <c r="R282" s="169"/>
      <c r="S282" s="169"/>
      <c r="T282" s="170"/>
      <c r="AT282" s="165" t="s">
        <v>200</v>
      </c>
      <c r="AU282" s="165" t="s">
        <v>85</v>
      </c>
      <c r="AV282" s="13" t="s">
        <v>83</v>
      </c>
      <c r="AW282" s="13" t="s">
        <v>37</v>
      </c>
      <c r="AX282" s="13" t="s">
        <v>76</v>
      </c>
      <c r="AY282" s="165" t="s">
        <v>189</v>
      </c>
    </row>
    <row r="283" spans="1:65" s="14" customFormat="1" ht="11.25">
      <c r="B283" s="171"/>
      <c r="D283" s="164" t="s">
        <v>200</v>
      </c>
      <c r="E283" s="172" t="s">
        <v>3</v>
      </c>
      <c r="F283" s="173" t="s">
        <v>998</v>
      </c>
      <c r="H283" s="174">
        <v>17.681999999999999</v>
      </c>
      <c r="I283" s="175"/>
      <c r="L283" s="171"/>
      <c r="M283" s="176"/>
      <c r="N283" s="177"/>
      <c r="O283" s="177"/>
      <c r="P283" s="177"/>
      <c r="Q283" s="177"/>
      <c r="R283" s="177"/>
      <c r="S283" s="177"/>
      <c r="T283" s="178"/>
      <c r="AT283" s="172" t="s">
        <v>200</v>
      </c>
      <c r="AU283" s="172" t="s">
        <v>85</v>
      </c>
      <c r="AV283" s="14" t="s">
        <v>85</v>
      </c>
      <c r="AW283" s="14" t="s">
        <v>37</v>
      </c>
      <c r="AX283" s="14" t="s">
        <v>76</v>
      </c>
      <c r="AY283" s="172" t="s">
        <v>189</v>
      </c>
    </row>
    <row r="284" spans="1:65" s="14" customFormat="1" ht="11.25">
      <c r="B284" s="171"/>
      <c r="D284" s="164" t="s">
        <v>200</v>
      </c>
      <c r="E284" s="172" t="s">
        <v>3</v>
      </c>
      <c r="F284" s="173" t="s">
        <v>999</v>
      </c>
      <c r="H284" s="174">
        <v>13.821</v>
      </c>
      <c r="I284" s="175"/>
      <c r="L284" s="171"/>
      <c r="M284" s="176"/>
      <c r="N284" s="177"/>
      <c r="O284" s="177"/>
      <c r="P284" s="177"/>
      <c r="Q284" s="177"/>
      <c r="R284" s="177"/>
      <c r="S284" s="177"/>
      <c r="T284" s="178"/>
      <c r="AT284" s="172" t="s">
        <v>200</v>
      </c>
      <c r="AU284" s="172" t="s">
        <v>85</v>
      </c>
      <c r="AV284" s="14" t="s">
        <v>85</v>
      </c>
      <c r="AW284" s="14" t="s">
        <v>37</v>
      </c>
      <c r="AX284" s="14" t="s">
        <v>76</v>
      </c>
      <c r="AY284" s="172" t="s">
        <v>189</v>
      </c>
    </row>
    <row r="285" spans="1:65" s="15" customFormat="1" ht="11.25">
      <c r="B285" s="179"/>
      <c r="D285" s="164" t="s">
        <v>200</v>
      </c>
      <c r="E285" s="180" t="s">
        <v>3</v>
      </c>
      <c r="F285" s="181" t="s">
        <v>203</v>
      </c>
      <c r="H285" s="182">
        <v>31.503</v>
      </c>
      <c r="I285" s="183"/>
      <c r="L285" s="179"/>
      <c r="M285" s="184"/>
      <c r="N285" s="185"/>
      <c r="O285" s="185"/>
      <c r="P285" s="185"/>
      <c r="Q285" s="185"/>
      <c r="R285" s="185"/>
      <c r="S285" s="185"/>
      <c r="T285" s="186"/>
      <c r="AT285" s="180" t="s">
        <v>200</v>
      </c>
      <c r="AU285" s="180" t="s">
        <v>85</v>
      </c>
      <c r="AV285" s="15" t="s">
        <v>196</v>
      </c>
      <c r="AW285" s="15" t="s">
        <v>37</v>
      </c>
      <c r="AX285" s="15" t="s">
        <v>83</v>
      </c>
      <c r="AY285" s="180" t="s">
        <v>189</v>
      </c>
    </row>
    <row r="286" spans="1:65" s="2" customFormat="1" ht="16.5" customHeight="1">
      <c r="A286" s="34"/>
      <c r="B286" s="144"/>
      <c r="C286" s="145" t="s">
        <v>438</v>
      </c>
      <c r="D286" s="145" t="s">
        <v>191</v>
      </c>
      <c r="E286" s="146" t="s">
        <v>1000</v>
      </c>
      <c r="F286" s="147" t="s">
        <v>1001</v>
      </c>
      <c r="G286" s="148" t="s">
        <v>221</v>
      </c>
      <c r="H286" s="149">
        <v>31.503</v>
      </c>
      <c r="I286" s="150"/>
      <c r="J286" s="151">
        <f>ROUND(I286*H286,2)</f>
        <v>0</v>
      </c>
      <c r="K286" s="147" t="s">
        <v>195</v>
      </c>
      <c r="L286" s="35"/>
      <c r="M286" s="152" t="s">
        <v>3</v>
      </c>
      <c r="N286" s="153" t="s">
        <v>47</v>
      </c>
      <c r="O286" s="55"/>
      <c r="P286" s="154">
        <f>O286*H286</f>
        <v>0</v>
      </c>
      <c r="Q286" s="154">
        <v>5.6999999999999998E-4</v>
      </c>
      <c r="R286" s="154">
        <f>Q286*H286</f>
        <v>1.7956710000000001E-2</v>
      </c>
      <c r="S286" s="154">
        <v>0</v>
      </c>
      <c r="T286" s="155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56" t="s">
        <v>196</v>
      </c>
      <c r="AT286" s="156" t="s">
        <v>191</v>
      </c>
      <c r="AU286" s="156" t="s">
        <v>85</v>
      </c>
      <c r="AY286" s="19" t="s">
        <v>189</v>
      </c>
      <c r="BE286" s="157">
        <f>IF(N286="základní",J286,0)</f>
        <v>0</v>
      </c>
      <c r="BF286" s="157">
        <f>IF(N286="snížená",J286,0)</f>
        <v>0</v>
      </c>
      <c r="BG286" s="157">
        <f>IF(N286="zákl. přenesená",J286,0)</f>
        <v>0</v>
      </c>
      <c r="BH286" s="157">
        <f>IF(N286="sníž. přenesená",J286,0)</f>
        <v>0</v>
      </c>
      <c r="BI286" s="157">
        <f>IF(N286="nulová",J286,0)</f>
        <v>0</v>
      </c>
      <c r="BJ286" s="19" t="s">
        <v>83</v>
      </c>
      <c r="BK286" s="157">
        <f>ROUND(I286*H286,2)</f>
        <v>0</v>
      </c>
      <c r="BL286" s="19" t="s">
        <v>196</v>
      </c>
      <c r="BM286" s="156" t="s">
        <v>1002</v>
      </c>
    </row>
    <row r="287" spans="1:65" s="2" customFormat="1" ht="11.25">
      <c r="A287" s="34"/>
      <c r="B287" s="35"/>
      <c r="C287" s="34"/>
      <c r="D287" s="158" t="s">
        <v>198</v>
      </c>
      <c r="E287" s="34"/>
      <c r="F287" s="159" t="s">
        <v>1003</v>
      </c>
      <c r="G287" s="34"/>
      <c r="H287" s="34"/>
      <c r="I287" s="160"/>
      <c r="J287" s="34"/>
      <c r="K287" s="34"/>
      <c r="L287" s="35"/>
      <c r="M287" s="161"/>
      <c r="N287" s="162"/>
      <c r="O287" s="55"/>
      <c r="P287" s="55"/>
      <c r="Q287" s="55"/>
      <c r="R287" s="55"/>
      <c r="S287" s="55"/>
      <c r="T287" s="56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9" t="s">
        <v>198</v>
      </c>
      <c r="AU287" s="19" t="s">
        <v>85</v>
      </c>
    </row>
    <row r="288" spans="1:65" s="2" customFormat="1" ht="16.5" customHeight="1">
      <c r="A288" s="34"/>
      <c r="B288" s="144"/>
      <c r="C288" s="145" t="s">
        <v>446</v>
      </c>
      <c r="D288" s="145" t="s">
        <v>191</v>
      </c>
      <c r="E288" s="146" t="s">
        <v>1004</v>
      </c>
      <c r="F288" s="147" t="s">
        <v>1005</v>
      </c>
      <c r="G288" s="148" t="s">
        <v>221</v>
      </c>
      <c r="H288" s="149">
        <v>31.503</v>
      </c>
      <c r="I288" s="150"/>
      <c r="J288" s="151">
        <f>ROUND(I288*H288,2)</f>
        <v>0</v>
      </c>
      <c r="K288" s="147" t="s">
        <v>195</v>
      </c>
      <c r="L288" s="35"/>
      <c r="M288" s="152" t="s">
        <v>3</v>
      </c>
      <c r="N288" s="153" t="s">
        <v>47</v>
      </c>
      <c r="O288" s="55"/>
      <c r="P288" s="154">
        <f>O288*H288</f>
        <v>0</v>
      </c>
      <c r="Q288" s="154">
        <v>2.0000000000000002E-5</v>
      </c>
      <c r="R288" s="154">
        <f>Q288*H288</f>
        <v>6.300600000000001E-4</v>
      </c>
      <c r="S288" s="154">
        <v>0</v>
      </c>
      <c r="T288" s="155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56" t="s">
        <v>196</v>
      </c>
      <c r="AT288" s="156" t="s">
        <v>191</v>
      </c>
      <c r="AU288" s="156" t="s">
        <v>85</v>
      </c>
      <c r="AY288" s="19" t="s">
        <v>189</v>
      </c>
      <c r="BE288" s="157">
        <f>IF(N288="základní",J288,0)</f>
        <v>0</v>
      </c>
      <c r="BF288" s="157">
        <f>IF(N288="snížená",J288,0)</f>
        <v>0</v>
      </c>
      <c r="BG288" s="157">
        <f>IF(N288="zákl. přenesená",J288,0)</f>
        <v>0</v>
      </c>
      <c r="BH288" s="157">
        <f>IF(N288="sníž. přenesená",J288,0)</f>
        <v>0</v>
      </c>
      <c r="BI288" s="157">
        <f>IF(N288="nulová",J288,0)</f>
        <v>0</v>
      </c>
      <c r="BJ288" s="19" t="s">
        <v>83</v>
      </c>
      <c r="BK288" s="157">
        <f>ROUND(I288*H288,2)</f>
        <v>0</v>
      </c>
      <c r="BL288" s="19" t="s">
        <v>196</v>
      </c>
      <c r="BM288" s="156" t="s">
        <v>1006</v>
      </c>
    </row>
    <row r="289" spans="1:65" s="2" customFormat="1" ht="11.25">
      <c r="A289" s="34"/>
      <c r="B289" s="35"/>
      <c r="C289" s="34"/>
      <c r="D289" s="158" t="s">
        <v>198</v>
      </c>
      <c r="E289" s="34"/>
      <c r="F289" s="159" t="s">
        <v>1007</v>
      </c>
      <c r="G289" s="34"/>
      <c r="H289" s="34"/>
      <c r="I289" s="160"/>
      <c r="J289" s="34"/>
      <c r="K289" s="34"/>
      <c r="L289" s="35"/>
      <c r="M289" s="161"/>
      <c r="N289" s="162"/>
      <c r="O289" s="55"/>
      <c r="P289" s="55"/>
      <c r="Q289" s="55"/>
      <c r="R289" s="55"/>
      <c r="S289" s="55"/>
      <c r="T289" s="56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9" t="s">
        <v>198</v>
      </c>
      <c r="AU289" s="19" t="s">
        <v>85</v>
      </c>
    </row>
    <row r="290" spans="1:65" s="2" customFormat="1" ht="16.5" customHeight="1">
      <c r="A290" s="34"/>
      <c r="B290" s="144"/>
      <c r="C290" s="145" t="s">
        <v>453</v>
      </c>
      <c r="D290" s="145" t="s">
        <v>191</v>
      </c>
      <c r="E290" s="146" t="s">
        <v>1008</v>
      </c>
      <c r="F290" s="147" t="s">
        <v>1009</v>
      </c>
      <c r="G290" s="148" t="s">
        <v>238</v>
      </c>
      <c r="H290" s="149">
        <v>3.7210000000000001</v>
      </c>
      <c r="I290" s="150"/>
      <c r="J290" s="151">
        <f>ROUND(I290*H290,2)</f>
        <v>0</v>
      </c>
      <c r="K290" s="147" t="s">
        <v>195</v>
      </c>
      <c r="L290" s="35"/>
      <c r="M290" s="152" t="s">
        <v>3</v>
      </c>
      <c r="N290" s="153" t="s">
        <v>47</v>
      </c>
      <c r="O290" s="55"/>
      <c r="P290" s="154">
        <f>O290*H290</f>
        <v>0</v>
      </c>
      <c r="Q290" s="154">
        <v>1.04877</v>
      </c>
      <c r="R290" s="154">
        <f>Q290*H290</f>
        <v>3.9024731699999999</v>
      </c>
      <c r="S290" s="154">
        <v>0</v>
      </c>
      <c r="T290" s="155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56" t="s">
        <v>196</v>
      </c>
      <c r="AT290" s="156" t="s">
        <v>191</v>
      </c>
      <c r="AU290" s="156" t="s">
        <v>85</v>
      </c>
      <c r="AY290" s="19" t="s">
        <v>189</v>
      </c>
      <c r="BE290" s="157">
        <f>IF(N290="základní",J290,0)</f>
        <v>0</v>
      </c>
      <c r="BF290" s="157">
        <f>IF(N290="snížená",J290,0)</f>
        <v>0</v>
      </c>
      <c r="BG290" s="157">
        <f>IF(N290="zákl. přenesená",J290,0)</f>
        <v>0</v>
      </c>
      <c r="BH290" s="157">
        <f>IF(N290="sníž. přenesená",J290,0)</f>
        <v>0</v>
      </c>
      <c r="BI290" s="157">
        <f>IF(N290="nulová",J290,0)</f>
        <v>0</v>
      </c>
      <c r="BJ290" s="19" t="s">
        <v>83</v>
      </c>
      <c r="BK290" s="157">
        <f>ROUND(I290*H290,2)</f>
        <v>0</v>
      </c>
      <c r="BL290" s="19" t="s">
        <v>196</v>
      </c>
      <c r="BM290" s="156" t="s">
        <v>1010</v>
      </c>
    </row>
    <row r="291" spans="1:65" s="2" customFormat="1" ht="11.25">
      <c r="A291" s="34"/>
      <c r="B291" s="35"/>
      <c r="C291" s="34"/>
      <c r="D291" s="158" t="s">
        <v>198</v>
      </c>
      <c r="E291" s="34"/>
      <c r="F291" s="159" t="s">
        <v>1011</v>
      </c>
      <c r="G291" s="34"/>
      <c r="H291" s="34"/>
      <c r="I291" s="160"/>
      <c r="J291" s="34"/>
      <c r="K291" s="34"/>
      <c r="L291" s="35"/>
      <c r="M291" s="161"/>
      <c r="N291" s="162"/>
      <c r="O291" s="55"/>
      <c r="P291" s="55"/>
      <c r="Q291" s="55"/>
      <c r="R291" s="55"/>
      <c r="S291" s="55"/>
      <c r="T291" s="56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9" t="s">
        <v>198</v>
      </c>
      <c r="AU291" s="19" t="s">
        <v>85</v>
      </c>
    </row>
    <row r="292" spans="1:65" s="14" customFormat="1" ht="11.25">
      <c r="B292" s="171"/>
      <c r="D292" s="164" t="s">
        <v>200</v>
      </c>
      <c r="E292" s="172" t="s">
        <v>3</v>
      </c>
      <c r="F292" s="173" t="s">
        <v>1012</v>
      </c>
      <c r="H292" s="174">
        <v>3.7210000000000001</v>
      </c>
      <c r="I292" s="175"/>
      <c r="L292" s="171"/>
      <c r="M292" s="176"/>
      <c r="N292" s="177"/>
      <c r="O292" s="177"/>
      <c r="P292" s="177"/>
      <c r="Q292" s="177"/>
      <c r="R292" s="177"/>
      <c r="S292" s="177"/>
      <c r="T292" s="178"/>
      <c r="AT292" s="172" t="s">
        <v>200</v>
      </c>
      <c r="AU292" s="172" t="s">
        <v>85</v>
      </c>
      <c r="AV292" s="14" t="s">
        <v>85</v>
      </c>
      <c r="AW292" s="14" t="s">
        <v>37</v>
      </c>
      <c r="AX292" s="14" t="s">
        <v>76</v>
      </c>
      <c r="AY292" s="172" t="s">
        <v>189</v>
      </c>
    </row>
    <row r="293" spans="1:65" s="15" customFormat="1" ht="11.25">
      <c r="B293" s="179"/>
      <c r="D293" s="164" t="s">
        <v>200</v>
      </c>
      <c r="E293" s="180" t="s">
        <v>3</v>
      </c>
      <c r="F293" s="181" t="s">
        <v>203</v>
      </c>
      <c r="H293" s="182">
        <v>3.7210000000000001</v>
      </c>
      <c r="I293" s="183"/>
      <c r="L293" s="179"/>
      <c r="M293" s="184"/>
      <c r="N293" s="185"/>
      <c r="O293" s="185"/>
      <c r="P293" s="185"/>
      <c r="Q293" s="185"/>
      <c r="R293" s="185"/>
      <c r="S293" s="185"/>
      <c r="T293" s="186"/>
      <c r="AT293" s="180" t="s">
        <v>200</v>
      </c>
      <c r="AU293" s="180" t="s">
        <v>85</v>
      </c>
      <c r="AV293" s="15" t="s">
        <v>196</v>
      </c>
      <c r="AW293" s="15" t="s">
        <v>37</v>
      </c>
      <c r="AX293" s="15" t="s">
        <v>83</v>
      </c>
      <c r="AY293" s="180" t="s">
        <v>189</v>
      </c>
    </row>
    <row r="294" spans="1:65" s="2" customFormat="1" ht="16.5" customHeight="1">
      <c r="A294" s="34"/>
      <c r="B294" s="144"/>
      <c r="C294" s="145" t="s">
        <v>459</v>
      </c>
      <c r="D294" s="145" t="s">
        <v>191</v>
      </c>
      <c r="E294" s="146" t="s">
        <v>1013</v>
      </c>
      <c r="F294" s="147" t="s">
        <v>1014</v>
      </c>
      <c r="G294" s="148" t="s">
        <v>212</v>
      </c>
      <c r="H294" s="149">
        <v>39.470999999999997</v>
      </c>
      <c r="I294" s="150"/>
      <c r="J294" s="151">
        <f>ROUND(I294*H294,2)</f>
        <v>0</v>
      </c>
      <c r="K294" s="147" t="s">
        <v>195</v>
      </c>
      <c r="L294" s="35"/>
      <c r="M294" s="152" t="s">
        <v>3</v>
      </c>
      <c r="N294" s="153" t="s">
        <v>47</v>
      </c>
      <c r="O294" s="55"/>
      <c r="P294" s="154">
        <f>O294*H294</f>
        <v>0</v>
      </c>
      <c r="Q294" s="154">
        <v>2.4777999999999998</v>
      </c>
      <c r="R294" s="154">
        <f>Q294*H294</f>
        <v>97.80124379999998</v>
      </c>
      <c r="S294" s="154">
        <v>0</v>
      </c>
      <c r="T294" s="155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56" t="s">
        <v>196</v>
      </c>
      <c r="AT294" s="156" t="s">
        <v>191</v>
      </c>
      <c r="AU294" s="156" t="s">
        <v>85</v>
      </c>
      <c r="AY294" s="19" t="s">
        <v>189</v>
      </c>
      <c r="BE294" s="157">
        <f>IF(N294="základní",J294,0)</f>
        <v>0</v>
      </c>
      <c r="BF294" s="157">
        <f>IF(N294="snížená",J294,0)</f>
        <v>0</v>
      </c>
      <c r="BG294" s="157">
        <f>IF(N294="zákl. přenesená",J294,0)</f>
        <v>0</v>
      </c>
      <c r="BH294" s="157">
        <f>IF(N294="sníž. přenesená",J294,0)</f>
        <v>0</v>
      </c>
      <c r="BI294" s="157">
        <f>IF(N294="nulová",J294,0)</f>
        <v>0</v>
      </c>
      <c r="BJ294" s="19" t="s">
        <v>83</v>
      </c>
      <c r="BK294" s="157">
        <f>ROUND(I294*H294,2)</f>
        <v>0</v>
      </c>
      <c r="BL294" s="19" t="s">
        <v>196</v>
      </c>
      <c r="BM294" s="156" t="s">
        <v>1015</v>
      </c>
    </row>
    <row r="295" spans="1:65" s="2" customFormat="1" ht="11.25">
      <c r="A295" s="34"/>
      <c r="B295" s="35"/>
      <c r="C295" s="34"/>
      <c r="D295" s="158" t="s">
        <v>198</v>
      </c>
      <c r="E295" s="34"/>
      <c r="F295" s="159" t="s">
        <v>1016</v>
      </c>
      <c r="G295" s="34"/>
      <c r="H295" s="34"/>
      <c r="I295" s="160"/>
      <c r="J295" s="34"/>
      <c r="K295" s="34"/>
      <c r="L295" s="35"/>
      <c r="M295" s="161"/>
      <c r="N295" s="162"/>
      <c r="O295" s="55"/>
      <c r="P295" s="55"/>
      <c r="Q295" s="55"/>
      <c r="R295" s="55"/>
      <c r="S295" s="55"/>
      <c r="T295" s="56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9" t="s">
        <v>198</v>
      </c>
      <c r="AU295" s="19" t="s">
        <v>85</v>
      </c>
    </row>
    <row r="296" spans="1:65" s="13" customFormat="1" ht="11.25">
      <c r="B296" s="163"/>
      <c r="D296" s="164" t="s">
        <v>200</v>
      </c>
      <c r="E296" s="165" t="s">
        <v>3</v>
      </c>
      <c r="F296" s="166" t="s">
        <v>1017</v>
      </c>
      <c r="H296" s="165" t="s">
        <v>3</v>
      </c>
      <c r="I296" s="167"/>
      <c r="L296" s="163"/>
      <c r="M296" s="168"/>
      <c r="N296" s="169"/>
      <c r="O296" s="169"/>
      <c r="P296" s="169"/>
      <c r="Q296" s="169"/>
      <c r="R296" s="169"/>
      <c r="S296" s="169"/>
      <c r="T296" s="170"/>
      <c r="AT296" s="165" t="s">
        <v>200</v>
      </c>
      <c r="AU296" s="165" t="s">
        <v>85</v>
      </c>
      <c r="AV296" s="13" t="s">
        <v>83</v>
      </c>
      <c r="AW296" s="13" t="s">
        <v>37</v>
      </c>
      <c r="AX296" s="13" t="s">
        <v>76</v>
      </c>
      <c r="AY296" s="165" t="s">
        <v>189</v>
      </c>
    </row>
    <row r="297" spans="1:65" s="14" customFormat="1" ht="11.25">
      <c r="B297" s="171"/>
      <c r="D297" s="164" t="s">
        <v>200</v>
      </c>
      <c r="E297" s="172" t="s">
        <v>3</v>
      </c>
      <c r="F297" s="173" t="s">
        <v>1018</v>
      </c>
      <c r="H297" s="174">
        <v>20.616</v>
      </c>
      <c r="I297" s="175"/>
      <c r="L297" s="171"/>
      <c r="M297" s="176"/>
      <c r="N297" s="177"/>
      <c r="O297" s="177"/>
      <c r="P297" s="177"/>
      <c r="Q297" s="177"/>
      <c r="R297" s="177"/>
      <c r="S297" s="177"/>
      <c r="T297" s="178"/>
      <c r="AT297" s="172" t="s">
        <v>200</v>
      </c>
      <c r="AU297" s="172" t="s">
        <v>85</v>
      </c>
      <c r="AV297" s="14" t="s">
        <v>85</v>
      </c>
      <c r="AW297" s="14" t="s">
        <v>37</v>
      </c>
      <c r="AX297" s="14" t="s">
        <v>76</v>
      </c>
      <c r="AY297" s="172" t="s">
        <v>189</v>
      </c>
    </row>
    <row r="298" spans="1:65" s="14" customFormat="1" ht="11.25">
      <c r="B298" s="171"/>
      <c r="D298" s="164" t="s">
        <v>200</v>
      </c>
      <c r="E298" s="172" t="s">
        <v>3</v>
      </c>
      <c r="F298" s="173" t="s">
        <v>1019</v>
      </c>
      <c r="H298" s="174">
        <v>18.855</v>
      </c>
      <c r="I298" s="175"/>
      <c r="L298" s="171"/>
      <c r="M298" s="176"/>
      <c r="N298" s="177"/>
      <c r="O298" s="177"/>
      <c r="P298" s="177"/>
      <c r="Q298" s="177"/>
      <c r="R298" s="177"/>
      <c r="S298" s="177"/>
      <c r="T298" s="178"/>
      <c r="AT298" s="172" t="s">
        <v>200</v>
      </c>
      <c r="AU298" s="172" t="s">
        <v>85</v>
      </c>
      <c r="AV298" s="14" t="s">
        <v>85</v>
      </c>
      <c r="AW298" s="14" t="s">
        <v>37</v>
      </c>
      <c r="AX298" s="14" t="s">
        <v>76</v>
      </c>
      <c r="AY298" s="172" t="s">
        <v>189</v>
      </c>
    </row>
    <row r="299" spans="1:65" s="15" customFormat="1" ht="11.25">
      <c r="B299" s="179"/>
      <c r="D299" s="164" t="s">
        <v>200</v>
      </c>
      <c r="E299" s="180" t="s">
        <v>3</v>
      </c>
      <c r="F299" s="181" t="s">
        <v>203</v>
      </c>
      <c r="H299" s="182">
        <v>39.470999999999997</v>
      </c>
      <c r="I299" s="183"/>
      <c r="L299" s="179"/>
      <c r="M299" s="184"/>
      <c r="N299" s="185"/>
      <c r="O299" s="185"/>
      <c r="P299" s="185"/>
      <c r="Q299" s="185"/>
      <c r="R299" s="185"/>
      <c r="S299" s="185"/>
      <c r="T299" s="186"/>
      <c r="AT299" s="180" t="s">
        <v>200</v>
      </c>
      <c r="AU299" s="180" t="s">
        <v>85</v>
      </c>
      <c r="AV299" s="15" t="s">
        <v>196</v>
      </c>
      <c r="AW299" s="15" t="s">
        <v>37</v>
      </c>
      <c r="AX299" s="15" t="s">
        <v>83</v>
      </c>
      <c r="AY299" s="180" t="s">
        <v>189</v>
      </c>
    </row>
    <row r="300" spans="1:65" s="2" customFormat="1" ht="16.5" customHeight="1">
      <c r="A300" s="34"/>
      <c r="B300" s="144"/>
      <c r="C300" s="145" t="s">
        <v>463</v>
      </c>
      <c r="D300" s="145" t="s">
        <v>191</v>
      </c>
      <c r="E300" s="146" t="s">
        <v>1020</v>
      </c>
      <c r="F300" s="147" t="s">
        <v>1021</v>
      </c>
      <c r="G300" s="148" t="s">
        <v>212</v>
      </c>
      <c r="H300" s="149">
        <v>13.6</v>
      </c>
      <c r="I300" s="150"/>
      <c r="J300" s="151">
        <f>ROUND(I300*H300,2)</f>
        <v>0</v>
      </c>
      <c r="K300" s="147" t="s">
        <v>195</v>
      </c>
      <c r="L300" s="35"/>
      <c r="M300" s="152" t="s">
        <v>3</v>
      </c>
      <c r="N300" s="153" t="s">
        <v>47</v>
      </c>
      <c r="O300" s="55"/>
      <c r="P300" s="154">
        <f>O300*H300</f>
        <v>0</v>
      </c>
      <c r="Q300" s="154">
        <v>2.4777999999999998</v>
      </c>
      <c r="R300" s="154">
        <f>Q300*H300</f>
        <v>33.698079999999997</v>
      </c>
      <c r="S300" s="154">
        <v>0</v>
      </c>
      <c r="T300" s="155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56" t="s">
        <v>196</v>
      </c>
      <c r="AT300" s="156" t="s">
        <v>191</v>
      </c>
      <c r="AU300" s="156" t="s">
        <v>85</v>
      </c>
      <c r="AY300" s="19" t="s">
        <v>189</v>
      </c>
      <c r="BE300" s="157">
        <f>IF(N300="základní",J300,0)</f>
        <v>0</v>
      </c>
      <c r="BF300" s="157">
        <f>IF(N300="snížená",J300,0)</f>
        <v>0</v>
      </c>
      <c r="BG300" s="157">
        <f>IF(N300="zákl. přenesená",J300,0)</f>
        <v>0</v>
      </c>
      <c r="BH300" s="157">
        <f>IF(N300="sníž. přenesená",J300,0)</f>
        <v>0</v>
      </c>
      <c r="BI300" s="157">
        <f>IF(N300="nulová",J300,0)</f>
        <v>0</v>
      </c>
      <c r="BJ300" s="19" t="s">
        <v>83</v>
      </c>
      <c r="BK300" s="157">
        <f>ROUND(I300*H300,2)</f>
        <v>0</v>
      </c>
      <c r="BL300" s="19" t="s">
        <v>196</v>
      </c>
      <c r="BM300" s="156" t="s">
        <v>1022</v>
      </c>
    </row>
    <row r="301" spans="1:65" s="2" customFormat="1" ht="11.25">
      <c r="A301" s="34"/>
      <c r="B301" s="35"/>
      <c r="C301" s="34"/>
      <c r="D301" s="158" t="s">
        <v>198</v>
      </c>
      <c r="E301" s="34"/>
      <c r="F301" s="159" t="s">
        <v>1023</v>
      </c>
      <c r="G301" s="34"/>
      <c r="H301" s="34"/>
      <c r="I301" s="160"/>
      <c r="J301" s="34"/>
      <c r="K301" s="34"/>
      <c r="L301" s="35"/>
      <c r="M301" s="161"/>
      <c r="N301" s="162"/>
      <c r="O301" s="55"/>
      <c r="P301" s="55"/>
      <c r="Q301" s="55"/>
      <c r="R301" s="55"/>
      <c r="S301" s="55"/>
      <c r="T301" s="56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9" t="s">
        <v>198</v>
      </c>
      <c r="AU301" s="19" t="s">
        <v>85</v>
      </c>
    </row>
    <row r="302" spans="1:65" s="14" customFormat="1" ht="11.25">
      <c r="B302" s="171"/>
      <c r="D302" s="164" t="s">
        <v>200</v>
      </c>
      <c r="E302" s="172" t="s">
        <v>3</v>
      </c>
      <c r="F302" s="173" t="s">
        <v>1024</v>
      </c>
      <c r="H302" s="174">
        <v>3.4489999999999998</v>
      </c>
      <c r="I302" s="175"/>
      <c r="L302" s="171"/>
      <c r="M302" s="176"/>
      <c r="N302" s="177"/>
      <c r="O302" s="177"/>
      <c r="P302" s="177"/>
      <c r="Q302" s="177"/>
      <c r="R302" s="177"/>
      <c r="S302" s="177"/>
      <c r="T302" s="178"/>
      <c r="AT302" s="172" t="s">
        <v>200</v>
      </c>
      <c r="AU302" s="172" t="s">
        <v>85</v>
      </c>
      <c r="AV302" s="14" t="s">
        <v>85</v>
      </c>
      <c r="AW302" s="14" t="s">
        <v>37</v>
      </c>
      <c r="AX302" s="14" t="s">
        <v>76</v>
      </c>
      <c r="AY302" s="172" t="s">
        <v>189</v>
      </c>
    </row>
    <row r="303" spans="1:65" s="14" customFormat="1" ht="11.25">
      <c r="B303" s="171"/>
      <c r="D303" s="164" t="s">
        <v>200</v>
      </c>
      <c r="E303" s="172" t="s">
        <v>3</v>
      </c>
      <c r="F303" s="173" t="s">
        <v>1025</v>
      </c>
      <c r="H303" s="174">
        <v>3.4409999999999998</v>
      </c>
      <c r="I303" s="175"/>
      <c r="L303" s="171"/>
      <c r="M303" s="176"/>
      <c r="N303" s="177"/>
      <c r="O303" s="177"/>
      <c r="P303" s="177"/>
      <c r="Q303" s="177"/>
      <c r="R303" s="177"/>
      <c r="S303" s="177"/>
      <c r="T303" s="178"/>
      <c r="AT303" s="172" t="s">
        <v>200</v>
      </c>
      <c r="AU303" s="172" t="s">
        <v>85</v>
      </c>
      <c r="AV303" s="14" t="s">
        <v>85</v>
      </c>
      <c r="AW303" s="14" t="s">
        <v>37</v>
      </c>
      <c r="AX303" s="14" t="s">
        <v>76</v>
      </c>
      <c r="AY303" s="172" t="s">
        <v>189</v>
      </c>
    </row>
    <row r="304" spans="1:65" s="14" customFormat="1" ht="11.25">
      <c r="B304" s="171"/>
      <c r="D304" s="164" t="s">
        <v>200</v>
      </c>
      <c r="E304" s="172" t="s">
        <v>3</v>
      </c>
      <c r="F304" s="173" t="s">
        <v>1026</v>
      </c>
      <c r="H304" s="174">
        <v>3.7810000000000001</v>
      </c>
      <c r="I304" s="175"/>
      <c r="L304" s="171"/>
      <c r="M304" s="176"/>
      <c r="N304" s="177"/>
      <c r="O304" s="177"/>
      <c r="P304" s="177"/>
      <c r="Q304" s="177"/>
      <c r="R304" s="177"/>
      <c r="S304" s="177"/>
      <c r="T304" s="178"/>
      <c r="AT304" s="172" t="s">
        <v>200</v>
      </c>
      <c r="AU304" s="172" t="s">
        <v>85</v>
      </c>
      <c r="AV304" s="14" t="s">
        <v>85</v>
      </c>
      <c r="AW304" s="14" t="s">
        <v>37</v>
      </c>
      <c r="AX304" s="14" t="s">
        <v>76</v>
      </c>
      <c r="AY304" s="172" t="s">
        <v>189</v>
      </c>
    </row>
    <row r="305" spans="1:65" s="14" customFormat="1" ht="11.25">
      <c r="B305" s="171"/>
      <c r="D305" s="164" t="s">
        <v>200</v>
      </c>
      <c r="E305" s="172" t="s">
        <v>3</v>
      </c>
      <c r="F305" s="173" t="s">
        <v>1027</v>
      </c>
      <c r="H305" s="174">
        <v>2.9289999999999998</v>
      </c>
      <c r="I305" s="175"/>
      <c r="L305" s="171"/>
      <c r="M305" s="176"/>
      <c r="N305" s="177"/>
      <c r="O305" s="177"/>
      <c r="P305" s="177"/>
      <c r="Q305" s="177"/>
      <c r="R305" s="177"/>
      <c r="S305" s="177"/>
      <c r="T305" s="178"/>
      <c r="AT305" s="172" t="s">
        <v>200</v>
      </c>
      <c r="AU305" s="172" t="s">
        <v>85</v>
      </c>
      <c r="AV305" s="14" t="s">
        <v>85</v>
      </c>
      <c r="AW305" s="14" t="s">
        <v>37</v>
      </c>
      <c r="AX305" s="14" t="s">
        <v>76</v>
      </c>
      <c r="AY305" s="172" t="s">
        <v>189</v>
      </c>
    </row>
    <row r="306" spans="1:65" s="15" customFormat="1" ht="11.25">
      <c r="B306" s="179"/>
      <c r="D306" s="164" t="s">
        <v>200</v>
      </c>
      <c r="E306" s="180" t="s">
        <v>3</v>
      </c>
      <c r="F306" s="181" t="s">
        <v>203</v>
      </c>
      <c r="H306" s="182">
        <v>13.6</v>
      </c>
      <c r="I306" s="183"/>
      <c r="L306" s="179"/>
      <c r="M306" s="184"/>
      <c r="N306" s="185"/>
      <c r="O306" s="185"/>
      <c r="P306" s="185"/>
      <c r="Q306" s="185"/>
      <c r="R306" s="185"/>
      <c r="S306" s="185"/>
      <c r="T306" s="186"/>
      <c r="AT306" s="180" t="s">
        <v>200</v>
      </c>
      <c r="AU306" s="180" t="s">
        <v>85</v>
      </c>
      <c r="AV306" s="15" t="s">
        <v>196</v>
      </c>
      <c r="AW306" s="15" t="s">
        <v>37</v>
      </c>
      <c r="AX306" s="15" t="s">
        <v>83</v>
      </c>
      <c r="AY306" s="180" t="s">
        <v>189</v>
      </c>
    </row>
    <row r="307" spans="1:65" s="2" customFormat="1" ht="21.75" customHeight="1">
      <c r="A307" s="34"/>
      <c r="B307" s="144"/>
      <c r="C307" s="145" t="s">
        <v>470</v>
      </c>
      <c r="D307" s="145" t="s">
        <v>191</v>
      </c>
      <c r="E307" s="146" t="s">
        <v>1028</v>
      </c>
      <c r="F307" s="147" t="s">
        <v>1029</v>
      </c>
      <c r="G307" s="148" t="s">
        <v>221</v>
      </c>
      <c r="H307" s="149">
        <v>112.48099999999999</v>
      </c>
      <c r="I307" s="150"/>
      <c r="J307" s="151">
        <f>ROUND(I307*H307,2)</f>
        <v>0</v>
      </c>
      <c r="K307" s="147" t="s">
        <v>195</v>
      </c>
      <c r="L307" s="35"/>
      <c r="M307" s="152" t="s">
        <v>3</v>
      </c>
      <c r="N307" s="153" t="s">
        <v>47</v>
      </c>
      <c r="O307" s="55"/>
      <c r="P307" s="154">
        <f>O307*H307</f>
        <v>0</v>
      </c>
      <c r="Q307" s="154">
        <v>1.82E-3</v>
      </c>
      <c r="R307" s="154">
        <f>Q307*H307</f>
        <v>0.20471541999999998</v>
      </c>
      <c r="S307" s="154">
        <v>0</v>
      </c>
      <c r="T307" s="155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56" t="s">
        <v>196</v>
      </c>
      <c r="AT307" s="156" t="s">
        <v>191</v>
      </c>
      <c r="AU307" s="156" t="s">
        <v>85</v>
      </c>
      <c r="AY307" s="19" t="s">
        <v>189</v>
      </c>
      <c r="BE307" s="157">
        <f>IF(N307="základní",J307,0)</f>
        <v>0</v>
      </c>
      <c r="BF307" s="157">
        <f>IF(N307="snížená",J307,0)</f>
        <v>0</v>
      </c>
      <c r="BG307" s="157">
        <f>IF(N307="zákl. přenesená",J307,0)</f>
        <v>0</v>
      </c>
      <c r="BH307" s="157">
        <f>IF(N307="sníž. přenesená",J307,0)</f>
        <v>0</v>
      </c>
      <c r="BI307" s="157">
        <f>IF(N307="nulová",J307,0)</f>
        <v>0</v>
      </c>
      <c r="BJ307" s="19" t="s">
        <v>83</v>
      </c>
      <c r="BK307" s="157">
        <f>ROUND(I307*H307,2)</f>
        <v>0</v>
      </c>
      <c r="BL307" s="19" t="s">
        <v>196</v>
      </c>
      <c r="BM307" s="156" t="s">
        <v>1030</v>
      </c>
    </row>
    <row r="308" spans="1:65" s="2" customFormat="1" ht="11.25">
      <c r="A308" s="34"/>
      <c r="B308" s="35"/>
      <c r="C308" s="34"/>
      <c r="D308" s="158" t="s">
        <v>198</v>
      </c>
      <c r="E308" s="34"/>
      <c r="F308" s="159" t="s">
        <v>1031</v>
      </c>
      <c r="G308" s="34"/>
      <c r="H308" s="34"/>
      <c r="I308" s="160"/>
      <c r="J308" s="34"/>
      <c r="K308" s="34"/>
      <c r="L308" s="35"/>
      <c r="M308" s="161"/>
      <c r="N308" s="162"/>
      <c r="O308" s="55"/>
      <c r="P308" s="55"/>
      <c r="Q308" s="55"/>
      <c r="R308" s="55"/>
      <c r="S308" s="55"/>
      <c r="T308" s="56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9" t="s">
        <v>198</v>
      </c>
      <c r="AU308" s="19" t="s">
        <v>85</v>
      </c>
    </row>
    <row r="309" spans="1:65" s="13" customFormat="1" ht="11.25">
      <c r="B309" s="163"/>
      <c r="D309" s="164" t="s">
        <v>200</v>
      </c>
      <c r="E309" s="165" t="s">
        <v>3</v>
      </c>
      <c r="F309" s="166" t="s">
        <v>1017</v>
      </c>
      <c r="H309" s="165" t="s">
        <v>3</v>
      </c>
      <c r="I309" s="167"/>
      <c r="L309" s="163"/>
      <c r="M309" s="168"/>
      <c r="N309" s="169"/>
      <c r="O309" s="169"/>
      <c r="P309" s="169"/>
      <c r="Q309" s="169"/>
      <c r="R309" s="169"/>
      <c r="S309" s="169"/>
      <c r="T309" s="170"/>
      <c r="AT309" s="165" t="s">
        <v>200</v>
      </c>
      <c r="AU309" s="165" t="s">
        <v>85</v>
      </c>
      <c r="AV309" s="13" t="s">
        <v>83</v>
      </c>
      <c r="AW309" s="13" t="s">
        <v>37</v>
      </c>
      <c r="AX309" s="13" t="s">
        <v>76</v>
      </c>
      <c r="AY309" s="165" t="s">
        <v>189</v>
      </c>
    </row>
    <row r="310" spans="1:65" s="14" customFormat="1" ht="11.25">
      <c r="B310" s="171"/>
      <c r="D310" s="164" t="s">
        <v>200</v>
      </c>
      <c r="E310" s="172" t="s">
        <v>3</v>
      </c>
      <c r="F310" s="173" t="s">
        <v>1032</v>
      </c>
      <c r="H310" s="174">
        <v>58.753</v>
      </c>
      <c r="I310" s="175"/>
      <c r="L310" s="171"/>
      <c r="M310" s="176"/>
      <c r="N310" s="177"/>
      <c r="O310" s="177"/>
      <c r="P310" s="177"/>
      <c r="Q310" s="177"/>
      <c r="R310" s="177"/>
      <c r="S310" s="177"/>
      <c r="T310" s="178"/>
      <c r="AT310" s="172" t="s">
        <v>200</v>
      </c>
      <c r="AU310" s="172" t="s">
        <v>85</v>
      </c>
      <c r="AV310" s="14" t="s">
        <v>85</v>
      </c>
      <c r="AW310" s="14" t="s">
        <v>37</v>
      </c>
      <c r="AX310" s="14" t="s">
        <v>76</v>
      </c>
      <c r="AY310" s="172" t="s">
        <v>189</v>
      </c>
    </row>
    <row r="311" spans="1:65" s="14" customFormat="1" ht="11.25">
      <c r="B311" s="171"/>
      <c r="D311" s="164" t="s">
        <v>200</v>
      </c>
      <c r="E311" s="172" t="s">
        <v>3</v>
      </c>
      <c r="F311" s="173" t="s">
        <v>1033</v>
      </c>
      <c r="H311" s="174">
        <v>53.728000000000002</v>
      </c>
      <c r="I311" s="175"/>
      <c r="L311" s="171"/>
      <c r="M311" s="176"/>
      <c r="N311" s="177"/>
      <c r="O311" s="177"/>
      <c r="P311" s="177"/>
      <c r="Q311" s="177"/>
      <c r="R311" s="177"/>
      <c r="S311" s="177"/>
      <c r="T311" s="178"/>
      <c r="AT311" s="172" t="s">
        <v>200</v>
      </c>
      <c r="AU311" s="172" t="s">
        <v>85</v>
      </c>
      <c r="AV311" s="14" t="s">
        <v>85</v>
      </c>
      <c r="AW311" s="14" t="s">
        <v>37</v>
      </c>
      <c r="AX311" s="14" t="s">
        <v>76</v>
      </c>
      <c r="AY311" s="172" t="s">
        <v>189</v>
      </c>
    </row>
    <row r="312" spans="1:65" s="15" customFormat="1" ht="11.25">
      <c r="B312" s="179"/>
      <c r="D312" s="164" t="s">
        <v>200</v>
      </c>
      <c r="E312" s="180" t="s">
        <v>3</v>
      </c>
      <c r="F312" s="181" t="s">
        <v>203</v>
      </c>
      <c r="H312" s="182">
        <v>112.48099999999999</v>
      </c>
      <c r="I312" s="183"/>
      <c r="L312" s="179"/>
      <c r="M312" s="184"/>
      <c r="N312" s="185"/>
      <c r="O312" s="185"/>
      <c r="P312" s="185"/>
      <c r="Q312" s="185"/>
      <c r="R312" s="185"/>
      <c r="S312" s="185"/>
      <c r="T312" s="186"/>
      <c r="AT312" s="180" t="s">
        <v>200</v>
      </c>
      <c r="AU312" s="180" t="s">
        <v>85</v>
      </c>
      <c r="AV312" s="15" t="s">
        <v>196</v>
      </c>
      <c r="AW312" s="15" t="s">
        <v>37</v>
      </c>
      <c r="AX312" s="15" t="s">
        <v>83</v>
      </c>
      <c r="AY312" s="180" t="s">
        <v>189</v>
      </c>
    </row>
    <row r="313" spans="1:65" s="2" customFormat="1" ht="16.5" customHeight="1">
      <c r="A313" s="34"/>
      <c r="B313" s="144"/>
      <c r="C313" s="145" t="s">
        <v>478</v>
      </c>
      <c r="D313" s="145" t="s">
        <v>191</v>
      </c>
      <c r="E313" s="146" t="s">
        <v>1034</v>
      </c>
      <c r="F313" s="147" t="s">
        <v>1035</v>
      </c>
      <c r="G313" s="148" t="s">
        <v>221</v>
      </c>
      <c r="H313" s="149">
        <v>112.48099999999999</v>
      </c>
      <c r="I313" s="150"/>
      <c r="J313" s="151">
        <f>ROUND(I313*H313,2)</f>
        <v>0</v>
      </c>
      <c r="K313" s="147" t="s">
        <v>195</v>
      </c>
      <c r="L313" s="35"/>
      <c r="M313" s="152" t="s">
        <v>3</v>
      </c>
      <c r="N313" s="153" t="s">
        <v>47</v>
      </c>
      <c r="O313" s="55"/>
      <c r="P313" s="154">
        <f>O313*H313</f>
        <v>0</v>
      </c>
      <c r="Q313" s="154">
        <v>4.0000000000000003E-5</v>
      </c>
      <c r="R313" s="154">
        <f>Q313*H313</f>
        <v>4.4992399999999998E-3</v>
      </c>
      <c r="S313" s="154">
        <v>0</v>
      </c>
      <c r="T313" s="155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56" t="s">
        <v>196</v>
      </c>
      <c r="AT313" s="156" t="s">
        <v>191</v>
      </c>
      <c r="AU313" s="156" t="s">
        <v>85</v>
      </c>
      <c r="AY313" s="19" t="s">
        <v>189</v>
      </c>
      <c r="BE313" s="157">
        <f>IF(N313="základní",J313,0)</f>
        <v>0</v>
      </c>
      <c r="BF313" s="157">
        <f>IF(N313="snížená",J313,0)</f>
        <v>0</v>
      </c>
      <c r="BG313" s="157">
        <f>IF(N313="zákl. přenesená",J313,0)</f>
        <v>0</v>
      </c>
      <c r="BH313" s="157">
        <f>IF(N313="sníž. přenesená",J313,0)</f>
        <v>0</v>
      </c>
      <c r="BI313" s="157">
        <f>IF(N313="nulová",J313,0)</f>
        <v>0</v>
      </c>
      <c r="BJ313" s="19" t="s">
        <v>83</v>
      </c>
      <c r="BK313" s="157">
        <f>ROUND(I313*H313,2)</f>
        <v>0</v>
      </c>
      <c r="BL313" s="19" t="s">
        <v>196</v>
      </c>
      <c r="BM313" s="156" t="s">
        <v>1036</v>
      </c>
    </row>
    <row r="314" spans="1:65" s="2" customFormat="1" ht="11.25">
      <c r="A314" s="34"/>
      <c r="B314" s="35"/>
      <c r="C314" s="34"/>
      <c r="D314" s="158" t="s">
        <v>198</v>
      </c>
      <c r="E314" s="34"/>
      <c r="F314" s="159" t="s">
        <v>1037</v>
      </c>
      <c r="G314" s="34"/>
      <c r="H314" s="34"/>
      <c r="I314" s="160"/>
      <c r="J314" s="34"/>
      <c r="K314" s="34"/>
      <c r="L314" s="35"/>
      <c r="M314" s="161"/>
      <c r="N314" s="162"/>
      <c r="O314" s="55"/>
      <c r="P314" s="55"/>
      <c r="Q314" s="55"/>
      <c r="R314" s="55"/>
      <c r="S314" s="55"/>
      <c r="T314" s="56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9" t="s">
        <v>198</v>
      </c>
      <c r="AU314" s="19" t="s">
        <v>85</v>
      </c>
    </row>
    <row r="315" spans="1:65" s="2" customFormat="1" ht="16.5" customHeight="1">
      <c r="A315" s="34"/>
      <c r="B315" s="144"/>
      <c r="C315" s="145" t="s">
        <v>483</v>
      </c>
      <c r="D315" s="145" t="s">
        <v>191</v>
      </c>
      <c r="E315" s="146" t="s">
        <v>1038</v>
      </c>
      <c r="F315" s="147" t="s">
        <v>1039</v>
      </c>
      <c r="G315" s="148" t="s">
        <v>221</v>
      </c>
      <c r="H315" s="149">
        <v>56.055999999999997</v>
      </c>
      <c r="I315" s="150"/>
      <c r="J315" s="151">
        <f>ROUND(I315*H315,2)</f>
        <v>0</v>
      </c>
      <c r="K315" s="147" t="s">
        <v>195</v>
      </c>
      <c r="L315" s="35"/>
      <c r="M315" s="152" t="s">
        <v>3</v>
      </c>
      <c r="N315" s="153" t="s">
        <v>47</v>
      </c>
      <c r="O315" s="55"/>
      <c r="P315" s="154">
        <f>O315*H315</f>
        <v>0</v>
      </c>
      <c r="Q315" s="154">
        <v>1.32E-3</v>
      </c>
      <c r="R315" s="154">
        <f>Q315*H315</f>
        <v>7.3993919999999991E-2</v>
      </c>
      <c r="S315" s="154">
        <v>0</v>
      </c>
      <c r="T315" s="155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56" t="s">
        <v>196</v>
      </c>
      <c r="AT315" s="156" t="s">
        <v>191</v>
      </c>
      <c r="AU315" s="156" t="s">
        <v>85</v>
      </c>
      <c r="AY315" s="19" t="s">
        <v>189</v>
      </c>
      <c r="BE315" s="157">
        <f>IF(N315="základní",J315,0)</f>
        <v>0</v>
      </c>
      <c r="BF315" s="157">
        <f>IF(N315="snížená",J315,0)</f>
        <v>0</v>
      </c>
      <c r="BG315" s="157">
        <f>IF(N315="zákl. přenesená",J315,0)</f>
        <v>0</v>
      </c>
      <c r="BH315" s="157">
        <f>IF(N315="sníž. přenesená",J315,0)</f>
        <v>0</v>
      </c>
      <c r="BI315" s="157">
        <f>IF(N315="nulová",J315,0)</f>
        <v>0</v>
      </c>
      <c r="BJ315" s="19" t="s">
        <v>83</v>
      </c>
      <c r="BK315" s="157">
        <f>ROUND(I315*H315,2)</f>
        <v>0</v>
      </c>
      <c r="BL315" s="19" t="s">
        <v>196</v>
      </c>
      <c r="BM315" s="156" t="s">
        <v>1040</v>
      </c>
    </row>
    <row r="316" spans="1:65" s="2" customFormat="1" ht="11.25">
      <c r="A316" s="34"/>
      <c r="B316" s="35"/>
      <c r="C316" s="34"/>
      <c r="D316" s="158" t="s">
        <v>198</v>
      </c>
      <c r="E316" s="34"/>
      <c r="F316" s="159" t="s">
        <v>1041</v>
      </c>
      <c r="G316" s="34"/>
      <c r="H316" s="34"/>
      <c r="I316" s="160"/>
      <c r="J316" s="34"/>
      <c r="K316" s="34"/>
      <c r="L316" s="35"/>
      <c r="M316" s="161"/>
      <c r="N316" s="162"/>
      <c r="O316" s="55"/>
      <c r="P316" s="55"/>
      <c r="Q316" s="55"/>
      <c r="R316" s="55"/>
      <c r="S316" s="55"/>
      <c r="T316" s="56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9" t="s">
        <v>198</v>
      </c>
      <c r="AU316" s="19" t="s">
        <v>85</v>
      </c>
    </row>
    <row r="317" spans="1:65" s="14" customFormat="1" ht="11.25">
      <c r="B317" s="171"/>
      <c r="D317" s="164" t="s">
        <v>200</v>
      </c>
      <c r="E317" s="172" t="s">
        <v>3</v>
      </c>
      <c r="F317" s="173" t="s">
        <v>1042</v>
      </c>
      <c r="H317" s="174">
        <v>14.28</v>
      </c>
      <c r="I317" s="175"/>
      <c r="L317" s="171"/>
      <c r="M317" s="176"/>
      <c r="N317" s="177"/>
      <c r="O317" s="177"/>
      <c r="P317" s="177"/>
      <c r="Q317" s="177"/>
      <c r="R317" s="177"/>
      <c r="S317" s="177"/>
      <c r="T317" s="178"/>
      <c r="AT317" s="172" t="s">
        <v>200</v>
      </c>
      <c r="AU317" s="172" t="s">
        <v>85</v>
      </c>
      <c r="AV317" s="14" t="s">
        <v>85</v>
      </c>
      <c r="AW317" s="14" t="s">
        <v>37</v>
      </c>
      <c r="AX317" s="14" t="s">
        <v>76</v>
      </c>
      <c r="AY317" s="172" t="s">
        <v>189</v>
      </c>
    </row>
    <row r="318" spans="1:65" s="14" customFormat="1" ht="11.25">
      <c r="B318" s="171"/>
      <c r="D318" s="164" t="s">
        <v>200</v>
      </c>
      <c r="E318" s="172" t="s">
        <v>3</v>
      </c>
      <c r="F318" s="173" t="s">
        <v>1043</v>
      </c>
      <c r="H318" s="174">
        <v>14.097</v>
      </c>
      <c r="I318" s="175"/>
      <c r="L318" s="171"/>
      <c r="M318" s="176"/>
      <c r="N318" s="177"/>
      <c r="O318" s="177"/>
      <c r="P318" s="177"/>
      <c r="Q318" s="177"/>
      <c r="R318" s="177"/>
      <c r="S318" s="177"/>
      <c r="T318" s="178"/>
      <c r="AT318" s="172" t="s">
        <v>200</v>
      </c>
      <c r="AU318" s="172" t="s">
        <v>85</v>
      </c>
      <c r="AV318" s="14" t="s">
        <v>85</v>
      </c>
      <c r="AW318" s="14" t="s">
        <v>37</v>
      </c>
      <c r="AX318" s="14" t="s">
        <v>76</v>
      </c>
      <c r="AY318" s="172" t="s">
        <v>189</v>
      </c>
    </row>
    <row r="319" spans="1:65" s="14" customFormat="1" ht="11.25">
      <c r="B319" s="171"/>
      <c r="D319" s="164" t="s">
        <v>200</v>
      </c>
      <c r="E319" s="172" t="s">
        <v>3</v>
      </c>
      <c r="F319" s="173" t="s">
        <v>1044</v>
      </c>
      <c r="H319" s="174">
        <v>15.382</v>
      </c>
      <c r="I319" s="175"/>
      <c r="L319" s="171"/>
      <c r="M319" s="176"/>
      <c r="N319" s="177"/>
      <c r="O319" s="177"/>
      <c r="P319" s="177"/>
      <c r="Q319" s="177"/>
      <c r="R319" s="177"/>
      <c r="S319" s="177"/>
      <c r="T319" s="178"/>
      <c r="AT319" s="172" t="s">
        <v>200</v>
      </c>
      <c r="AU319" s="172" t="s">
        <v>85</v>
      </c>
      <c r="AV319" s="14" t="s">
        <v>85</v>
      </c>
      <c r="AW319" s="14" t="s">
        <v>37</v>
      </c>
      <c r="AX319" s="14" t="s">
        <v>76</v>
      </c>
      <c r="AY319" s="172" t="s">
        <v>189</v>
      </c>
    </row>
    <row r="320" spans="1:65" s="14" customFormat="1" ht="11.25">
      <c r="B320" s="171"/>
      <c r="D320" s="164" t="s">
        <v>200</v>
      </c>
      <c r="E320" s="172" t="s">
        <v>3</v>
      </c>
      <c r="F320" s="173" t="s">
        <v>1045</v>
      </c>
      <c r="H320" s="174">
        <v>12.297000000000001</v>
      </c>
      <c r="I320" s="175"/>
      <c r="L320" s="171"/>
      <c r="M320" s="176"/>
      <c r="N320" s="177"/>
      <c r="O320" s="177"/>
      <c r="P320" s="177"/>
      <c r="Q320" s="177"/>
      <c r="R320" s="177"/>
      <c r="S320" s="177"/>
      <c r="T320" s="178"/>
      <c r="AT320" s="172" t="s">
        <v>200</v>
      </c>
      <c r="AU320" s="172" t="s">
        <v>85</v>
      </c>
      <c r="AV320" s="14" t="s">
        <v>85</v>
      </c>
      <c r="AW320" s="14" t="s">
        <v>37</v>
      </c>
      <c r="AX320" s="14" t="s">
        <v>76</v>
      </c>
      <c r="AY320" s="172" t="s">
        <v>189</v>
      </c>
    </row>
    <row r="321" spans="1:65" s="15" customFormat="1" ht="11.25">
      <c r="B321" s="179"/>
      <c r="D321" s="164" t="s">
        <v>200</v>
      </c>
      <c r="E321" s="180" t="s">
        <v>3</v>
      </c>
      <c r="F321" s="181" t="s">
        <v>203</v>
      </c>
      <c r="H321" s="182">
        <v>56.055999999999997</v>
      </c>
      <c r="I321" s="183"/>
      <c r="L321" s="179"/>
      <c r="M321" s="184"/>
      <c r="N321" s="185"/>
      <c r="O321" s="185"/>
      <c r="P321" s="185"/>
      <c r="Q321" s="185"/>
      <c r="R321" s="185"/>
      <c r="S321" s="185"/>
      <c r="T321" s="186"/>
      <c r="AT321" s="180" t="s">
        <v>200</v>
      </c>
      <c r="AU321" s="180" t="s">
        <v>85</v>
      </c>
      <c r="AV321" s="15" t="s">
        <v>196</v>
      </c>
      <c r="AW321" s="15" t="s">
        <v>37</v>
      </c>
      <c r="AX321" s="15" t="s">
        <v>83</v>
      </c>
      <c r="AY321" s="180" t="s">
        <v>189</v>
      </c>
    </row>
    <row r="322" spans="1:65" s="2" customFormat="1" ht="16.5" customHeight="1">
      <c r="A322" s="34"/>
      <c r="B322" s="144"/>
      <c r="C322" s="145" t="s">
        <v>488</v>
      </c>
      <c r="D322" s="145" t="s">
        <v>191</v>
      </c>
      <c r="E322" s="146" t="s">
        <v>1046</v>
      </c>
      <c r="F322" s="147" t="s">
        <v>1047</v>
      </c>
      <c r="G322" s="148" t="s">
        <v>221</v>
      </c>
      <c r="H322" s="149">
        <v>56.055999999999997</v>
      </c>
      <c r="I322" s="150"/>
      <c r="J322" s="151">
        <f>ROUND(I322*H322,2)</f>
        <v>0</v>
      </c>
      <c r="K322" s="147" t="s">
        <v>195</v>
      </c>
      <c r="L322" s="35"/>
      <c r="M322" s="152" t="s">
        <v>3</v>
      </c>
      <c r="N322" s="153" t="s">
        <v>47</v>
      </c>
      <c r="O322" s="55"/>
      <c r="P322" s="154">
        <f>O322*H322</f>
        <v>0</v>
      </c>
      <c r="Q322" s="154">
        <v>4.0000000000000003E-5</v>
      </c>
      <c r="R322" s="154">
        <f>Q322*H322</f>
        <v>2.2422399999999999E-3</v>
      </c>
      <c r="S322" s="154">
        <v>0</v>
      </c>
      <c r="T322" s="155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56" t="s">
        <v>196</v>
      </c>
      <c r="AT322" s="156" t="s">
        <v>191</v>
      </c>
      <c r="AU322" s="156" t="s">
        <v>85</v>
      </c>
      <c r="AY322" s="19" t="s">
        <v>189</v>
      </c>
      <c r="BE322" s="157">
        <f>IF(N322="základní",J322,0)</f>
        <v>0</v>
      </c>
      <c r="BF322" s="157">
        <f>IF(N322="snížená",J322,0)</f>
        <v>0</v>
      </c>
      <c r="BG322" s="157">
        <f>IF(N322="zákl. přenesená",J322,0)</f>
        <v>0</v>
      </c>
      <c r="BH322" s="157">
        <f>IF(N322="sníž. přenesená",J322,0)</f>
        <v>0</v>
      </c>
      <c r="BI322" s="157">
        <f>IF(N322="nulová",J322,0)</f>
        <v>0</v>
      </c>
      <c r="BJ322" s="19" t="s">
        <v>83</v>
      </c>
      <c r="BK322" s="157">
        <f>ROUND(I322*H322,2)</f>
        <v>0</v>
      </c>
      <c r="BL322" s="19" t="s">
        <v>196</v>
      </c>
      <c r="BM322" s="156" t="s">
        <v>1048</v>
      </c>
    </row>
    <row r="323" spans="1:65" s="2" customFormat="1" ht="11.25">
      <c r="A323" s="34"/>
      <c r="B323" s="35"/>
      <c r="C323" s="34"/>
      <c r="D323" s="158" t="s">
        <v>198</v>
      </c>
      <c r="E323" s="34"/>
      <c r="F323" s="159" t="s">
        <v>1049</v>
      </c>
      <c r="G323" s="34"/>
      <c r="H323" s="34"/>
      <c r="I323" s="160"/>
      <c r="J323" s="34"/>
      <c r="K323" s="34"/>
      <c r="L323" s="35"/>
      <c r="M323" s="161"/>
      <c r="N323" s="162"/>
      <c r="O323" s="55"/>
      <c r="P323" s="55"/>
      <c r="Q323" s="55"/>
      <c r="R323" s="55"/>
      <c r="S323" s="55"/>
      <c r="T323" s="56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9" t="s">
        <v>198</v>
      </c>
      <c r="AU323" s="19" t="s">
        <v>85</v>
      </c>
    </row>
    <row r="324" spans="1:65" s="2" customFormat="1" ht="24.2" customHeight="1">
      <c r="A324" s="34"/>
      <c r="B324" s="144"/>
      <c r="C324" s="145" t="s">
        <v>492</v>
      </c>
      <c r="D324" s="145" t="s">
        <v>191</v>
      </c>
      <c r="E324" s="146" t="s">
        <v>1050</v>
      </c>
      <c r="F324" s="147" t="s">
        <v>1051</v>
      </c>
      <c r="G324" s="148" t="s">
        <v>238</v>
      </c>
      <c r="H324" s="149">
        <v>6.71</v>
      </c>
      <c r="I324" s="150"/>
      <c r="J324" s="151">
        <f>ROUND(I324*H324,2)</f>
        <v>0</v>
      </c>
      <c r="K324" s="147" t="s">
        <v>195</v>
      </c>
      <c r="L324" s="35"/>
      <c r="M324" s="152" t="s">
        <v>3</v>
      </c>
      <c r="N324" s="153" t="s">
        <v>47</v>
      </c>
      <c r="O324" s="55"/>
      <c r="P324" s="154">
        <f>O324*H324</f>
        <v>0</v>
      </c>
      <c r="Q324" s="154">
        <v>1.0384500000000001</v>
      </c>
      <c r="R324" s="154">
        <f>Q324*H324</f>
        <v>6.9679995000000003</v>
      </c>
      <c r="S324" s="154">
        <v>0</v>
      </c>
      <c r="T324" s="155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56" t="s">
        <v>196</v>
      </c>
      <c r="AT324" s="156" t="s">
        <v>191</v>
      </c>
      <c r="AU324" s="156" t="s">
        <v>85</v>
      </c>
      <c r="AY324" s="19" t="s">
        <v>189</v>
      </c>
      <c r="BE324" s="157">
        <f>IF(N324="základní",J324,0)</f>
        <v>0</v>
      </c>
      <c r="BF324" s="157">
        <f>IF(N324="snížená",J324,0)</f>
        <v>0</v>
      </c>
      <c r="BG324" s="157">
        <f>IF(N324="zákl. přenesená",J324,0)</f>
        <v>0</v>
      </c>
      <c r="BH324" s="157">
        <f>IF(N324="sníž. přenesená",J324,0)</f>
        <v>0</v>
      </c>
      <c r="BI324" s="157">
        <f>IF(N324="nulová",J324,0)</f>
        <v>0</v>
      </c>
      <c r="BJ324" s="19" t="s">
        <v>83</v>
      </c>
      <c r="BK324" s="157">
        <f>ROUND(I324*H324,2)</f>
        <v>0</v>
      </c>
      <c r="BL324" s="19" t="s">
        <v>196</v>
      </c>
      <c r="BM324" s="156" t="s">
        <v>1052</v>
      </c>
    </row>
    <row r="325" spans="1:65" s="2" customFormat="1" ht="11.25">
      <c r="A325" s="34"/>
      <c r="B325" s="35"/>
      <c r="C325" s="34"/>
      <c r="D325" s="158" t="s">
        <v>198</v>
      </c>
      <c r="E325" s="34"/>
      <c r="F325" s="159" t="s">
        <v>1053</v>
      </c>
      <c r="G325" s="34"/>
      <c r="H325" s="34"/>
      <c r="I325" s="160"/>
      <c r="J325" s="34"/>
      <c r="K325" s="34"/>
      <c r="L325" s="35"/>
      <c r="M325" s="161"/>
      <c r="N325" s="162"/>
      <c r="O325" s="55"/>
      <c r="P325" s="55"/>
      <c r="Q325" s="55"/>
      <c r="R325" s="55"/>
      <c r="S325" s="55"/>
      <c r="T325" s="56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9" t="s">
        <v>198</v>
      </c>
      <c r="AU325" s="19" t="s">
        <v>85</v>
      </c>
    </row>
    <row r="326" spans="1:65" s="14" customFormat="1" ht="11.25">
      <c r="B326" s="171"/>
      <c r="D326" s="164" t="s">
        <v>200</v>
      </c>
      <c r="E326" s="172" t="s">
        <v>3</v>
      </c>
      <c r="F326" s="173" t="s">
        <v>1054</v>
      </c>
      <c r="H326" s="174">
        <v>6.71</v>
      </c>
      <c r="I326" s="175"/>
      <c r="L326" s="171"/>
      <c r="M326" s="176"/>
      <c r="N326" s="177"/>
      <c r="O326" s="177"/>
      <c r="P326" s="177"/>
      <c r="Q326" s="177"/>
      <c r="R326" s="177"/>
      <c r="S326" s="177"/>
      <c r="T326" s="178"/>
      <c r="AT326" s="172" t="s">
        <v>200</v>
      </c>
      <c r="AU326" s="172" t="s">
        <v>85</v>
      </c>
      <c r="AV326" s="14" t="s">
        <v>85</v>
      </c>
      <c r="AW326" s="14" t="s">
        <v>37</v>
      </c>
      <c r="AX326" s="14" t="s">
        <v>76</v>
      </c>
      <c r="AY326" s="172" t="s">
        <v>189</v>
      </c>
    </row>
    <row r="327" spans="1:65" s="15" customFormat="1" ht="11.25">
      <c r="B327" s="179"/>
      <c r="D327" s="164" t="s">
        <v>200</v>
      </c>
      <c r="E327" s="180" t="s">
        <v>3</v>
      </c>
      <c r="F327" s="181" t="s">
        <v>203</v>
      </c>
      <c r="H327" s="182">
        <v>6.71</v>
      </c>
      <c r="I327" s="183"/>
      <c r="L327" s="179"/>
      <c r="M327" s="184"/>
      <c r="N327" s="185"/>
      <c r="O327" s="185"/>
      <c r="P327" s="185"/>
      <c r="Q327" s="185"/>
      <c r="R327" s="185"/>
      <c r="S327" s="185"/>
      <c r="T327" s="186"/>
      <c r="AT327" s="180" t="s">
        <v>200</v>
      </c>
      <c r="AU327" s="180" t="s">
        <v>85</v>
      </c>
      <c r="AV327" s="15" t="s">
        <v>196</v>
      </c>
      <c r="AW327" s="15" t="s">
        <v>37</v>
      </c>
      <c r="AX327" s="15" t="s">
        <v>83</v>
      </c>
      <c r="AY327" s="180" t="s">
        <v>189</v>
      </c>
    </row>
    <row r="328" spans="1:65" s="2" customFormat="1" ht="24.2" customHeight="1">
      <c r="A328" s="34"/>
      <c r="B328" s="144"/>
      <c r="C328" s="145" t="s">
        <v>497</v>
      </c>
      <c r="D328" s="145" t="s">
        <v>191</v>
      </c>
      <c r="E328" s="146" t="s">
        <v>1055</v>
      </c>
      <c r="F328" s="147" t="s">
        <v>1056</v>
      </c>
      <c r="G328" s="148" t="s">
        <v>238</v>
      </c>
      <c r="H328" s="149">
        <v>2.3119999999999998</v>
      </c>
      <c r="I328" s="150"/>
      <c r="J328" s="151">
        <f>ROUND(I328*H328,2)</f>
        <v>0</v>
      </c>
      <c r="K328" s="147" t="s">
        <v>195</v>
      </c>
      <c r="L328" s="35"/>
      <c r="M328" s="152" t="s">
        <v>3</v>
      </c>
      <c r="N328" s="153" t="s">
        <v>47</v>
      </c>
      <c r="O328" s="55"/>
      <c r="P328" s="154">
        <f>O328*H328</f>
        <v>0</v>
      </c>
      <c r="Q328" s="154">
        <v>1.07653</v>
      </c>
      <c r="R328" s="154">
        <f>Q328*H328</f>
        <v>2.48893736</v>
      </c>
      <c r="S328" s="154">
        <v>0</v>
      </c>
      <c r="T328" s="155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56" t="s">
        <v>196</v>
      </c>
      <c r="AT328" s="156" t="s">
        <v>191</v>
      </c>
      <c r="AU328" s="156" t="s">
        <v>85</v>
      </c>
      <c r="AY328" s="19" t="s">
        <v>189</v>
      </c>
      <c r="BE328" s="157">
        <f>IF(N328="základní",J328,0)</f>
        <v>0</v>
      </c>
      <c r="BF328" s="157">
        <f>IF(N328="snížená",J328,0)</f>
        <v>0</v>
      </c>
      <c r="BG328" s="157">
        <f>IF(N328="zákl. přenesená",J328,0)</f>
        <v>0</v>
      </c>
      <c r="BH328" s="157">
        <f>IF(N328="sníž. přenesená",J328,0)</f>
        <v>0</v>
      </c>
      <c r="BI328" s="157">
        <f>IF(N328="nulová",J328,0)</f>
        <v>0</v>
      </c>
      <c r="BJ328" s="19" t="s">
        <v>83</v>
      </c>
      <c r="BK328" s="157">
        <f>ROUND(I328*H328,2)</f>
        <v>0</v>
      </c>
      <c r="BL328" s="19" t="s">
        <v>196</v>
      </c>
      <c r="BM328" s="156" t="s">
        <v>1057</v>
      </c>
    </row>
    <row r="329" spans="1:65" s="2" customFormat="1" ht="11.25">
      <c r="A329" s="34"/>
      <c r="B329" s="35"/>
      <c r="C329" s="34"/>
      <c r="D329" s="158" t="s">
        <v>198</v>
      </c>
      <c r="E329" s="34"/>
      <c r="F329" s="159" t="s">
        <v>1058</v>
      </c>
      <c r="G329" s="34"/>
      <c r="H329" s="34"/>
      <c r="I329" s="160"/>
      <c r="J329" s="34"/>
      <c r="K329" s="34"/>
      <c r="L329" s="35"/>
      <c r="M329" s="161"/>
      <c r="N329" s="162"/>
      <c r="O329" s="55"/>
      <c r="P329" s="55"/>
      <c r="Q329" s="55"/>
      <c r="R329" s="55"/>
      <c r="S329" s="55"/>
      <c r="T329" s="56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9" t="s">
        <v>198</v>
      </c>
      <c r="AU329" s="19" t="s">
        <v>85</v>
      </c>
    </row>
    <row r="330" spans="1:65" s="14" customFormat="1" ht="11.25">
      <c r="B330" s="171"/>
      <c r="D330" s="164" t="s">
        <v>200</v>
      </c>
      <c r="E330" s="172" t="s">
        <v>3</v>
      </c>
      <c r="F330" s="173" t="s">
        <v>1059</v>
      </c>
      <c r="H330" s="174">
        <v>2.3119999999999998</v>
      </c>
      <c r="I330" s="175"/>
      <c r="L330" s="171"/>
      <c r="M330" s="176"/>
      <c r="N330" s="177"/>
      <c r="O330" s="177"/>
      <c r="P330" s="177"/>
      <c r="Q330" s="177"/>
      <c r="R330" s="177"/>
      <c r="S330" s="177"/>
      <c r="T330" s="178"/>
      <c r="AT330" s="172" t="s">
        <v>200</v>
      </c>
      <c r="AU330" s="172" t="s">
        <v>85</v>
      </c>
      <c r="AV330" s="14" t="s">
        <v>85</v>
      </c>
      <c r="AW330" s="14" t="s">
        <v>37</v>
      </c>
      <c r="AX330" s="14" t="s">
        <v>76</v>
      </c>
      <c r="AY330" s="172" t="s">
        <v>189</v>
      </c>
    </row>
    <row r="331" spans="1:65" s="15" customFormat="1" ht="11.25">
      <c r="B331" s="179"/>
      <c r="D331" s="164" t="s">
        <v>200</v>
      </c>
      <c r="E331" s="180" t="s">
        <v>3</v>
      </c>
      <c r="F331" s="181" t="s">
        <v>203</v>
      </c>
      <c r="H331" s="182">
        <v>2.3119999999999998</v>
      </c>
      <c r="I331" s="183"/>
      <c r="L331" s="179"/>
      <c r="M331" s="184"/>
      <c r="N331" s="185"/>
      <c r="O331" s="185"/>
      <c r="P331" s="185"/>
      <c r="Q331" s="185"/>
      <c r="R331" s="185"/>
      <c r="S331" s="185"/>
      <c r="T331" s="186"/>
      <c r="AT331" s="180" t="s">
        <v>200</v>
      </c>
      <c r="AU331" s="180" t="s">
        <v>85</v>
      </c>
      <c r="AV331" s="15" t="s">
        <v>196</v>
      </c>
      <c r="AW331" s="15" t="s">
        <v>37</v>
      </c>
      <c r="AX331" s="15" t="s">
        <v>83</v>
      </c>
      <c r="AY331" s="180" t="s">
        <v>189</v>
      </c>
    </row>
    <row r="332" spans="1:65" s="2" customFormat="1" ht="16.5" customHeight="1">
      <c r="A332" s="34"/>
      <c r="B332" s="144"/>
      <c r="C332" s="145" t="s">
        <v>503</v>
      </c>
      <c r="D332" s="145" t="s">
        <v>191</v>
      </c>
      <c r="E332" s="146" t="s">
        <v>1060</v>
      </c>
      <c r="F332" s="147" t="s">
        <v>1061</v>
      </c>
      <c r="G332" s="148" t="s">
        <v>194</v>
      </c>
      <c r="H332" s="149">
        <v>1.5</v>
      </c>
      <c r="I332" s="150"/>
      <c r="J332" s="151">
        <f>ROUND(I332*H332,2)</f>
        <v>0</v>
      </c>
      <c r="K332" s="147" t="s">
        <v>195</v>
      </c>
      <c r="L332" s="35"/>
      <c r="M332" s="152" t="s">
        <v>3</v>
      </c>
      <c r="N332" s="153" t="s">
        <v>47</v>
      </c>
      <c r="O332" s="55"/>
      <c r="P332" s="154">
        <f>O332*H332</f>
        <v>0</v>
      </c>
      <c r="Q332" s="154">
        <v>1.3310000000000001E-2</v>
      </c>
      <c r="R332" s="154">
        <f>Q332*H332</f>
        <v>1.9965E-2</v>
      </c>
      <c r="S332" s="154">
        <v>0</v>
      </c>
      <c r="T332" s="155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56" t="s">
        <v>196</v>
      </c>
      <c r="AT332" s="156" t="s">
        <v>191</v>
      </c>
      <c r="AU332" s="156" t="s">
        <v>85</v>
      </c>
      <c r="AY332" s="19" t="s">
        <v>189</v>
      </c>
      <c r="BE332" s="157">
        <f>IF(N332="základní",J332,0)</f>
        <v>0</v>
      </c>
      <c r="BF332" s="157">
        <f>IF(N332="snížená",J332,0)</f>
        <v>0</v>
      </c>
      <c r="BG332" s="157">
        <f>IF(N332="zákl. přenesená",J332,0)</f>
        <v>0</v>
      </c>
      <c r="BH332" s="157">
        <f>IF(N332="sníž. přenesená",J332,0)</f>
        <v>0</v>
      </c>
      <c r="BI332" s="157">
        <f>IF(N332="nulová",J332,0)</f>
        <v>0</v>
      </c>
      <c r="BJ332" s="19" t="s">
        <v>83</v>
      </c>
      <c r="BK332" s="157">
        <f>ROUND(I332*H332,2)</f>
        <v>0</v>
      </c>
      <c r="BL332" s="19" t="s">
        <v>196</v>
      </c>
      <c r="BM332" s="156" t="s">
        <v>1062</v>
      </c>
    </row>
    <row r="333" spans="1:65" s="2" customFormat="1" ht="11.25">
      <c r="A333" s="34"/>
      <c r="B333" s="35"/>
      <c r="C333" s="34"/>
      <c r="D333" s="158" t="s">
        <v>198</v>
      </c>
      <c r="E333" s="34"/>
      <c r="F333" s="159" t="s">
        <v>1063</v>
      </c>
      <c r="G333" s="34"/>
      <c r="H333" s="34"/>
      <c r="I333" s="160"/>
      <c r="J333" s="34"/>
      <c r="K333" s="34"/>
      <c r="L333" s="35"/>
      <c r="M333" s="161"/>
      <c r="N333" s="162"/>
      <c r="O333" s="55"/>
      <c r="P333" s="55"/>
      <c r="Q333" s="55"/>
      <c r="R333" s="55"/>
      <c r="S333" s="55"/>
      <c r="T333" s="56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9" t="s">
        <v>198</v>
      </c>
      <c r="AU333" s="19" t="s">
        <v>85</v>
      </c>
    </row>
    <row r="334" spans="1:65" s="14" customFormat="1" ht="11.25">
      <c r="B334" s="171"/>
      <c r="D334" s="164" t="s">
        <v>200</v>
      </c>
      <c r="E334" s="172" t="s">
        <v>3</v>
      </c>
      <c r="F334" s="173" t="s">
        <v>1064</v>
      </c>
      <c r="H334" s="174">
        <v>1.5</v>
      </c>
      <c r="I334" s="175"/>
      <c r="L334" s="171"/>
      <c r="M334" s="176"/>
      <c r="N334" s="177"/>
      <c r="O334" s="177"/>
      <c r="P334" s="177"/>
      <c r="Q334" s="177"/>
      <c r="R334" s="177"/>
      <c r="S334" s="177"/>
      <c r="T334" s="178"/>
      <c r="AT334" s="172" t="s">
        <v>200</v>
      </c>
      <c r="AU334" s="172" t="s">
        <v>85</v>
      </c>
      <c r="AV334" s="14" t="s">
        <v>85</v>
      </c>
      <c r="AW334" s="14" t="s">
        <v>37</v>
      </c>
      <c r="AX334" s="14" t="s">
        <v>76</v>
      </c>
      <c r="AY334" s="172" t="s">
        <v>189</v>
      </c>
    </row>
    <row r="335" spans="1:65" s="15" customFormat="1" ht="11.25">
      <c r="B335" s="179"/>
      <c r="D335" s="164" t="s">
        <v>200</v>
      </c>
      <c r="E335" s="180" t="s">
        <v>3</v>
      </c>
      <c r="F335" s="181" t="s">
        <v>203</v>
      </c>
      <c r="H335" s="182">
        <v>1.5</v>
      </c>
      <c r="I335" s="183"/>
      <c r="L335" s="179"/>
      <c r="M335" s="184"/>
      <c r="N335" s="185"/>
      <c r="O335" s="185"/>
      <c r="P335" s="185"/>
      <c r="Q335" s="185"/>
      <c r="R335" s="185"/>
      <c r="S335" s="185"/>
      <c r="T335" s="186"/>
      <c r="AT335" s="180" t="s">
        <v>200</v>
      </c>
      <c r="AU335" s="180" t="s">
        <v>85</v>
      </c>
      <c r="AV335" s="15" t="s">
        <v>196</v>
      </c>
      <c r="AW335" s="15" t="s">
        <v>37</v>
      </c>
      <c r="AX335" s="15" t="s">
        <v>83</v>
      </c>
      <c r="AY335" s="180" t="s">
        <v>189</v>
      </c>
    </row>
    <row r="336" spans="1:65" s="2" customFormat="1" ht="16.5" customHeight="1">
      <c r="A336" s="34"/>
      <c r="B336" s="144"/>
      <c r="C336" s="145" t="s">
        <v>508</v>
      </c>
      <c r="D336" s="145" t="s">
        <v>191</v>
      </c>
      <c r="E336" s="146" t="s">
        <v>1065</v>
      </c>
      <c r="F336" s="147" t="s">
        <v>1066</v>
      </c>
      <c r="G336" s="148" t="s">
        <v>194</v>
      </c>
      <c r="H336" s="149">
        <v>61.893000000000001</v>
      </c>
      <c r="I336" s="150"/>
      <c r="J336" s="151">
        <f>ROUND(I336*H336,2)</f>
        <v>0</v>
      </c>
      <c r="K336" s="147" t="s">
        <v>195</v>
      </c>
      <c r="L336" s="35"/>
      <c r="M336" s="152" t="s">
        <v>3</v>
      </c>
      <c r="N336" s="153" t="s">
        <v>47</v>
      </c>
      <c r="O336" s="55"/>
      <c r="P336" s="154">
        <f>O336*H336</f>
        <v>0</v>
      </c>
      <c r="Q336" s="154">
        <v>8.0999999999999996E-4</v>
      </c>
      <c r="R336" s="154">
        <f>Q336*H336</f>
        <v>5.0133329999999997E-2</v>
      </c>
      <c r="S336" s="154">
        <v>0</v>
      </c>
      <c r="T336" s="155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56" t="s">
        <v>196</v>
      </c>
      <c r="AT336" s="156" t="s">
        <v>191</v>
      </c>
      <c r="AU336" s="156" t="s">
        <v>85</v>
      </c>
      <c r="AY336" s="19" t="s">
        <v>189</v>
      </c>
      <c r="BE336" s="157">
        <f>IF(N336="základní",J336,0)</f>
        <v>0</v>
      </c>
      <c r="BF336" s="157">
        <f>IF(N336="snížená",J336,0)</f>
        <v>0</v>
      </c>
      <c r="BG336" s="157">
        <f>IF(N336="zákl. přenesená",J336,0)</f>
        <v>0</v>
      </c>
      <c r="BH336" s="157">
        <f>IF(N336="sníž. přenesená",J336,0)</f>
        <v>0</v>
      </c>
      <c r="BI336" s="157">
        <f>IF(N336="nulová",J336,0)</f>
        <v>0</v>
      </c>
      <c r="BJ336" s="19" t="s">
        <v>83</v>
      </c>
      <c r="BK336" s="157">
        <f>ROUND(I336*H336,2)</f>
        <v>0</v>
      </c>
      <c r="BL336" s="19" t="s">
        <v>196</v>
      </c>
      <c r="BM336" s="156" t="s">
        <v>1067</v>
      </c>
    </row>
    <row r="337" spans="1:65" s="2" customFormat="1" ht="11.25">
      <c r="A337" s="34"/>
      <c r="B337" s="35"/>
      <c r="C337" s="34"/>
      <c r="D337" s="158" t="s">
        <v>198</v>
      </c>
      <c r="E337" s="34"/>
      <c r="F337" s="159" t="s">
        <v>1068</v>
      </c>
      <c r="G337" s="34"/>
      <c r="H337" s="34"/>
      <c r="I337" s="160"/>
      <c r="J337" s="34"/>
      <c r="K337" s="34"/>
      <c r="L337" s="35"/>
      <c r="M337" s="161"/>
      <c r="N337" s="162"/>
      <c r="O337" s="55"/>
      <c r="P337" s="55"/>
      <c r="Q337" s="55"/>
      <c r="R337" s="55"/>
      <c r="S337" s="55"/>
      <c r="T337" s="56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9" t="s">
        <v>198</v>
      </c>
      <c r="AU337" s="19" t="s">
        <v>85</v>
      </c>
    </row>
    <row r="338" spans="1:65" s="13" customFormat="1" ht="11.25">
      <c r="B338" s="163"/>
      <c r="D338" s="164" t="s">
        <v>200</v>
      </c>
      <c r="E338" s="165" t="s">
        <v>3</v>
      </c>
      <c r="F338" s="166" t="s">
        <v>810</v>
      </c>
      <c r="H338" s="165" t="s">
        <v>3</v>
      </c>
      <c r="I338" s="167"/>
      <c r="L338" s="163"/>
      <c r="M338" s="168"/>
      <c r="N338" s="169"/>
      <c r="O338" s="169"/>
      <c r="P338" s="169"/>
      <c r="Q338" s="169"/>
      <c r="R338" s="169"/>
      <c r="S338" s="169"/>
      <c r="T338" s="170"/>
      <c r="AT338" s="165" t="s">
        <v>200</v>
      </c>
      <c r="AU338" s="165" t="s">
        <v>85</v>
      </c>
      <c r="AV338" s="13" t="s">
        <v>83</v>
      </c>
      <c r="AW338" s="13" t="s">
        <v>37</v>
      </c>
      <c r="AX338" s="13" t="s">
        <v>76</v>
      </c>
      <c r="AY338" s="165" t="s">
        <v>189</v>
      </c>
    </row>
    <row r="339" spans="1:65" s="14" customFormat="1" ht="11.25">
      <c r="B339" s="171"/>
      <c r="D339" s="164" t="s">
        <v>200</v>
      </c>
      <c r="E339" s="172" t="s">
        <v>3</v>
      </c>
      <c r="F339" s="173" t="s">
        <v>1069</v>
      </c>
      <c r="H339" s="174">
        <v>61.893000000000001</v>
      </c>
      <c r="I339" s="175"/>
      <c r="L339" s="171"/>
      <c r="M339" s="176"/>
      <c r="N339" s="177"/>
      <c r="O339" s="177"/>
      <c r="P339" s="177"/>
      <c r="Q339" s="177"/>
      <c r="R339" s="177"/>
      <c r="S339" s="177"/>
      <c r="T339" s="178"/>
      <c r="AT339" s="172" t="s">
        <v>200</v>
      </c>
      <c r="AU339" s="172" t="s">
        <v>85</v>
      </c>
      <c r="AV339" s="14" t="s">
        <v>85</v>
      </c>
      <c r="AW339" s="14" t="s">
        <v>37</v>
      </c>
      <c r="AX339" s="14" t="s">
        <v>76</v>
      </c>
      <c r="AY339" s="172" t="s">
        <v>189</v>
      </c>
    </row>
    <row r="340" spans="1:65" s="15" customFormat="1" ht="11.25">
      <c r="B340" s="179"/>
      <c r="D340" s="164" t="s">
        <v>200</v>
      </c>
      <c r="E340" s="180" t="s">
        <v>3</v>
      </c>
      <c r="F340" s="181" t="s">
        <v>203</v>
      </c>
      <c r="H340" s="182">
        <v>61.893000000000001</v>
      </c>
      <c r="I340" s="183"/>
      <c r="L340" s="179"/>
      <c r="M340" s="184"/>
      <c r="N340" s="185"/>
      <c r="O340" s="185"/>
      <c r="P340" s="185"/>
      <c r="Q340" s="185"/>
      <c r="R340" s="185"/>
      <c r="S340" s="185"/>
      <c r="T340" s="186"/>
      <c r="AT340" s="180" t="s">
        <v>200</v>
      </c>
      <c r="AU340" s="180" t="s">
        <v>85</v>
      </c>
      <c r="AV340" s="15" t="s">
        <v>196</v>
      </c>
      <c r="AW340" s="15" t="s">
        <v>37</v>
      </c>
      <c r="AX340" s="15" t="s">
        <v>83</v>
      </c>
      <c r="AY340" s="180" t="s">
        <v>189</v>
      </c>
    </row>
    <row r="341" spans="1:65" s="12" customFormat="1" ht="22.9" customHeight="1">
      <c r="B341" s="131"/>
      <c r="D341" s="132" t="s">
        <v>75</v>
      </c>
      <c r="E341" s="142" t="s">
        <v>196</v>
      </c>
      <c r="F341" s="142" t="s">
        <v>302</v>
      </c>
      <c r="I341" s="134"/>
      <c r="J341" s="143">
        <f>BK341</f>
        <v>0</v>
      </c>
      <c r="L341" s="131"/>
      <c r="M341" s="136"/>
      <c r="N341" s="137"/>
      <c r="O341" s="137"/>
      <c r="P341" s="138">
        <f>SUM(P342:P424)</f>
        <v>0</v>
      </c>
      <c r="Q341" s="137"/>
      <c r="R341" s="138">
        <f>SUM(R342:R424)</f>
        <v>795.58881693000012</v>
      </c>
      <c r="S341" s="137"/>
      <c r="T341" s="139">
        <f>SUM(T342:T424)</f>
        <v>0</v>
      </c>
      <c r="AR341" s="132" t="s">
        <v>83</v>
      </c>
      <c r="AT341" s="140" t="s">
        <v>75</v>
      </c>
      <c r="AU341" s="140" t="s">
        <v>83</v>
      </c>
      <c r="AY341" s="132" t="s">
        <v>189</v>
      </c>
      <c r="BK341" s="141">
        <f>SUM(BK342:BK424)</f>
        <v>0</v>
      </c>
    </row>
    <row r="342" spans="1:65" s="2" customFormat="1" ht="16.5" customHeight="1">
      <c r="A342" s="34"/>
      <c r="B342" s="144"/>
      <c r="C342" s="145" t="s">
        <v>515</v>
      </c>
      <c r="D342" s="145" t="s">
        <v>191</v>
      </c>
      <c r="E342" s="146" t="s">
        <v>1070</v>
      </c>
      <c r="F342" s="147" t="s">
        <v>1071</v>
      </c>
      <c r="G342" s="148" t="s">
        <v>212</v>
      </c>
      <c r="H342" s="149">
        <v>101.188</v>
      </c>
      <c r="I342" s="150"/>
      <c r="J342" s="151">
        <f>ROUND(I342*H342,2)</f>
        <v>0</v>
      </c>
      <c r="K342" s="147" t="s">
        <v>195</v>
      </c>
      <c r="L342" s="35"/>
      <c r="M342" s="152" t="s">
        <v>3</v>
      </c>
      <c r="N342" s="153" t="s">
        <v>47</v>
      </c>
      <c r="O342" s="55"/>
      <c r="P342" s="154">
        <f>O342*H342</f>
        <v>0</v>
      </c>
      <c r="Q342" s="154">
        <v>2.4779100000000001</v>
      </c>
      <c r="R342" s="154">
        <f>Q342*H342</f>
        <v>250.73475708000001</v>
      </c>
      <c r="S342" s="154">
        <v>0</v>
      </c>
      <c r="T342" s="155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56" t="s">
        <v>196</v>
      </c>
      <c r="AT342" s="156" t="s">
        <v>191</v>
      </c>
      <c r="AU342" s="156" t="s">
        <v>85</v>
      </c>
      <c r="AY342" s="19" t="s">
        <v>189</v>
      </c>
      <c r="BE342" s="157">
        <f>IF(N342="základní",J342,0)</f>
        <v>0</v>
      </c>
      <c r="BF342" s="157">
        <f>IF(N342="snížená",J342,0)</f>
        <v>0</v>
      </c>
      <c r="BG342" s="157">
        <f>IF(N342="zákl. přenesená",J342,0)</f>
        <v>0</v>
      </c>
      <c r="BH342" s="157">
        <f>IF(N342="sníž. přenesená",J342,0)</f>
        <v>0</v>
      </c>
      <c r="BI342" s="157">
        <f>IF(N342="nulová",J342,0)</f>
        <v>0</v>
      </c>
      <c r="BJ342" s="19" t="s">
        <v>83</v>
      </c>
      <c r="BK342" s="157">
        <f>ROUND(I342*H342,2)</f>
        <v>0</v>
      </c>
      <c r="BL342" s="19" t="s">
        <v>196</v>
      </c>
      <c r="BM342" s="156" t="s">
        <v>1072</v>
      </c>
    </row>
    <row r="343" spans="1:65" s="2" customFormat="1" ht="11.25">
      <c r="A343" s="34"/>
      <c r="B343" s="35"/>
      <c r="C343" s="34"/>
      <c r="D343" s="158" t="s">
        <v>198</v>
      </c>
      <c r="E343" s="34"/>
      <c r="F343" s="159" t="s">
        <v>1073</v>
      </c>
      <c r="G343" s="34"/>
      <c r="H343" s="34"/>
      <c r="I343" s="160"/>
      <c r="J343" s="34"/>
      <c r="K343" s="34"/>
      <c r="L343" s="35"/>
      <c r="M343" s="161"/>
      <c r="N343" s="162"/>
      <c r="O343" s="55"/>
      <c r="P343" s="55"/>
      <c r="Q343" s="55"/>
      <c r="R343" s="55"/>
      <c r="S343" s="55"/>
      <c r="T343" s="56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9" t="s">
        <v>198</v>
      </c>
      <c r="AU343" s="19" t="s">
        <v>85</v>
      </c>
    </row>
    <row r="344" spans="1:65" s="14" customFormat="1" ht="11.25">
      <c r="B344" s="171"/>
      <c r="D344" s="164" t="s">
        <v>200</v>
      </c>
      <c r="E344" s="172" t="s">
        <v>3</v>
      </c>
      <c r="F344" s="173" t="s">
        <v>1074</v>
      </c>
      <c r="H344" s="174">
        <v>101.188</v>
      </c>
      <c r="I344" s="175"/>
      <c r="L344" s="171"/>
      <c r="M344" s="176"/>
      <c r="N344" s="177"/>
      <c r="O344" s="177"/>
      <c r="P344" s="177"/>
      <c r="Q344" s="177"/>
      <c r="R344" s="177"/>
      <c r="S344" s="177"/>
      <c r="T344" s="178"/>
      <c r="AT344" s="172" t="s">
        <v>200</v>
      </c>
      <c r="AU344" s="172" t="s">
        <v>85</v>
      </c>
      <c r="AV344" s="14" t="s">
        <v>85</v>
      </c>
      <c r="AW344" s="14" t="s">
        <v>37</v>
      </c>
      <c r="AX344" s="14" t="s">
        <v>76</v>
      </c>
      <c r="AY344" s="172" t="s">
        <v>189</v>
      </c>
    </row>
    <row r="345" spans="1:65" s="15" customFormat="1" ht="11.25">
      <c r="B345" s="179"/>
      <c r="D345" s="164" t="s">
        <v>200</v>
      </c>
      <c r="E345" s="180" t="s">
        <v>3</v>
      </c>
      <c r="F345" s="181" t="s">
        <v>203</v>
      </c>
      <c r="H345" s="182">
        <v>101.188</v>
      </c>
      <c r="I345" s="183"/>
      <c r="L345" s="179"/>
      <c r="M345" s="184"/>
      <c r="N345" s="185"/>
      <c r="O345" s="185"/>
      <c r="P345" s="185"/>
      <c r="Q345" s="185"/>
      <c r="R345" s="185"/>
      <c r="S345" s="185"/>
      <c r="T345" s="186"/>
      <c r="AT345" s="180" t="s">
        <v>200</v>
      </c>
      <c r="AU345" s="180" t="s">
        <v>85</v>
      </c>
      <c r="AV345" s="15" t="s">
        <v>196</v>
      </c>
      <c r="AW345" s="15" t="s">
        <v>37</v>
      </c>
      <c r="AX345" s="15" t="s">
        <v>83</v>
      </c>
      <c r="AY345" s="180" t="s">
        <v>189</v>
      </c>
    </row>
    <row r="346" spans="1:65" s="2" customFormat="1" ht="16.5" customHeight="1">
      <c r="A346" s="34"/>
      <c r="B346" s="144"/>
      <c r="C346" s="145" t="s">
        <v>524</v>
      </c>
      <c r="D346" s="145" t="s">
        <v>191</v>
      </c>
      <c r="E346" s="146" t="s">
        <v>1075</v>
      </c>
      <c r="F346" s="147" t="s">
        <v>1076</v>
      </c>
      <c r="G346" s="148" t="s">
        <v>238</v>
      </c>
      <c r="H346" s="149">
        <v>17.202000000000002</v>
      </c>
      <c r="I346" s="150"/>
      <c r="J346" s="151">
        <f>ROUND(I346*H346,2)</f>
        <v>0</v>
      </c>
      <c r="K346" s="147" t="s">
        <v>195</v>
      </c>
      <c r="L346" s="35"/>
      <c r="M346" s="152" t="s">
        <v>3</v>
      </c>
      <c r="N346" s="153" t="s">
        <v>47</v>
      </c>
      <c r="O346" s="55"/>
      <c r="P346" s="154">
        <f>O346*H346</f>
        <v>0</v>
      </c>
      <c r="Q346" s="154">
        <v>1.0492699999999999</v>
      </c>
      <c r="R346" s="154">
        <f>Q346*H346</f>
        <v>18.049542540000001</v>
      </c>
      <c r="S346" s="154">
        <v>0</v>
      </c>
      <c r="T346" s="155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56" t="s">
        <v>196</v>
      </c>
      <c r="AT346" s="156" t="s">
        <v>191</v>
      </c>
      <c r="AU346" s="156" t="s">
        <v>85</v>
      </c>
      <c r="AY346" s="19" t="s">
        <v>189</v>
      </c>
      <c r="BE346" s="157">
        <f>IF(N346="základní",J346,0)</f>
        <v>0</v>
      </c>
      <c r="BF346" s="157">
        <f>IF(N346="snížená",J346,0)</f>
        <v>0</v>
      </c>
      <c r="BG346" s="157">
        <f>IF(N346="zákl. přenesená",J346,0)</f>
        <v>0</v>
      </c>
      <c r="BH346" s="157">
        <f>IF(N346="sníž. přenesená",J346,0)</f>
        <v>0</v>
      </c>
      <c r="BI346" s="157">
        <f>IF(N346="nulová",J346,0)</f>
        <v>0</v>
      </c>
      <c r="BJ346" s="19" t="s">
        <v>83</v>
      </c>
      <c r="BK346" s="157">
        <f>ROUND(I346*H346,2)</f>
        <v>0</v>
      </c>
      <c r="BL346" s="19" t="s">
        <v>196</v>
      </c>
      <c r="BM346" s="156" t="s">
        <v>1077</v>
      </c>
    </row>
    <row r="347" spans="1:65" s="2" customFormat="1" ht="11.25">
      <c r="A347" s="34"/>
      <c r="B347" s="35"/>
      <c r="C347" s="34"/>
      <c r="D347" s="158" t="s">
        <v>198</v>
      </c>
      <c r="E347" s="34"/>
      <c r="F347" s="159" t="s">
        <v>1078</v>
      </c>
      <c r="G347" s="34"/>
      <c r="H347" s="34"/>
      <c r="I347" s="160"/>
      <c r="J347" s="34"/>
      <c r="K347" s="34"/>
      <c r="L347" s="35"/>
      <c r="M347" s="161"/>
      <c r="N347" s="162"/>
      <c r="O347" s="55"/>
      <c r="P347" s="55"/>
      <c r="Q347" s="55"/>
      <c r="R347" s="55"/>
      <c r="S347" s="55"/>
      <c r="T347" s="56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9" t="s">
        <v>198</v>
      </c>
      <c r="AU347" s="19" t="s">
        <v>85</v>
      </c>
    </row>
    <row r="348" spans="1:65" s="14" customFormat="1" ht="11.25">
      <c r="B348" s="171"/>
      <c r="D348" s="164" t="s">
        <v>200</v>
      </c>
      <c r="E348" s="172" t="s">
        <v>3</v>
      </c>
      <c r="F348" s="173" t="s">
        <v>1079</v>
      </c>
      <c r="H348" s="174">
        <v>17.202000000000002</v>
      </c>
      <c r="I348" s="175"/>
      <c r="L348" s="171"/>
      <c r="M348" s="176"/>
      <c r="N348" s="177"/>
      <c r="O348" s="177"/>
      <c r="P348" s="177"/>
      <c r="Q348" s="177"/>
      <c r="R348" s="177"/>
      <c r="S348" s="177"/>
      <c r="T348" s="178"/>
      <c r="AT348" s="172" t="s">
        <v>200</v>
      </c>
      <c r="AU348" s="172" t="s">
        <v>85</v>
      </c>
      <c r="AV348" s="14" t="s">
        <v>85</v>
      </c>
      <c r="AW348" s="14" t="s">
        <v>37</v>
      </c>
      <c r="AX348" s="14" t="s">
        <v>76</v>
      </c>
      <c r="AY348" s="172" t="s">
        <v>189</v>
      </c>
    </row>
    <row r="349" spans="1:65" s="15" customFormat="1" ht="11.25">
      <c r="B349" s="179"/>
      <c r="D349" s="164" t="s">
        <v>200</v>
      </c>
      <c r="E349" s="180" t="s">
        <v>3</v>
      </c>
      <c r="F349" s="181" t="s">
        <v>203</v>
      </c>
      <c r="H349" s="182">
        <v>17.202000000000002</v>
      </c>
      <c r="I349" s="183"/>
      <c r="L349" s="179"/>
      <c r="M349" s="184"/>
      <c r="N349" s="185"/>
      <c r="O349" s="185"/>
      <c r="P349" s="185"/>
      <c r="Q349" s="185"/>
      <c r="R349" s="185"/>
      <c r="S349" s="185"/>
      <c r="T349" s="186"/>
      <c r="AT349" s="180" t="s">
        <v>200</v>
      </c>
      <c r="AU349" s="180" t="s">
        <v>85</v>
      </c>
      <c r="AV349" s="15" t="s">
        <v>196</v>
      </c>
      <c r="AW349" s="15" t="s">
        <v>37</v>
      </c>
      <c r="AX349" s="15" t="s">
        <v>83</v>
      </c>
      <c r="AY349" s="180" t="s">
        <v>189</v>
      </c>
    </row>
    <row r="350" spans="1:65" s="2" customFormat="1" ht="16.5" customHeight="1">
      <c r="A350" s="34"/>
      <c r="B350" s="144"/>
      <c r="C350" s="145" t="s">
        <v>533</v>
      </c>
      <c r="D350" s="145" t="s">
        <v>191</v>
      </c>
      <c r="E350" s="146" t="s">
        <v>1080</v>
      </c>
      <c r="F350" s="147" t="s">
        <v>1081</v>
      </c>
      <c r="G350" s="148" t="s">
        <v>221</v>
      </c>
      <c r="H350" s="149">
        <v>176.86500000000001</v>
      </c>
      <c r="I350" s="150"/>
      <c r="J350" s="151">
        <f>ROUND(I350*H350,2)</f>
        <v>0</v>
      </c>
      <c r="K350" s="147" t="s">
        <v>195</v>
      </c>
      <c r="L350" s="35"/>
      <c r="M350" s="152" t="s">
        <v>3</v>
      </c>
      <c r="N350" s="153" t="s">
        <v>47</v>
      </c>
      <c r="O350" s="55"/>
      <c r="P350" s="154">
        <f>O350*H350</f>
        <v>0</v>
      </c>
      <c r="Q350" s="154">
        <v>1.0869999999999999E-2</v>
      </c>
      <c r="R350" s="154">
        <f>Q350*H350</f>
        <v>1.9225225500000001</v>
      </c>
      <c r="S350" s="154">
        <v>0</v>
      </c>
      <c r="T350" s="155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56" t="s">
        <v>196</v>
      </c>
      <c r="AT350" s="156" t="s">
        <v>191</v>
      </c>
      <c r="AU350" s="156" t="s">
        <v>85</v>
      </c>
      <c r="AY350" s="19" t="s">
        <v>189</v>
      </c>
      <c r="BE350" s="157">
        <f>IF(N350="základní",J350,0)</f>
        <v>0</v>
      </c>
      <c r="BF350" s="157">
        <f>IF(N350="snížená",J350,0)</f>
        <v>0</v>
      </c>
      <c r="BG350" s="157">
        <f>IF(N350="zákl. přenesená",J350,0)</f>
        <v>0</v>
      </c>
      <c r="BH350" s="157">
        <f>IF(N350="sníž. přenesená",J350,0)</f>
        <v>0</v>
      </c>
      <c r="BI350" s="157">
        <f>IF(N350="nulová",J350,0)</f>
        <v>0</v>
      </c>
      <c r="BJ350" s="19" t="s">
        <v>83</v>
      </c>
      <c r="BK350" s="157">
        <f>ROUND(I350*H350,2)</f>
        <v>0</v>
      </c>
      <c r="BL350" s="19" t="s">
        <v>196</v>
      </c>
      <c r="BM350" s="156" t="s">
        <v>1082</v>
      </c>
    </row>
    <row r="351" spans="1:65" s="2" customFormat="1" ht="11.25">
      <c r="A351" s="34"/>
      <c r="B351" s="35"/>
      <c r="C351" s="34"/>
      <c r="D351" s="158" t="s">
        <v>198</v>
      </c>
      <c r="E351" s="34"/>
      <c r="F351" s="159" t="s">
        <v>1083</v>
      </c>
      <c r="G351" s="34"/>
      <c r="H351" s="34"/>
      <c r="I351" s="160"/>
      <c r="J351" s="34"/>
      <c r="K351" s="34"/>
      <c r="L351" s="35"/>
      <c r="M351" s="161"/>
      <c r="N351" s="162"/>
      <c r="O351" s="55"/>
      <c r="P351" s="55"/>
      <c r="Q351" s="55"/>
      <c r="R351" s="55"/>
      <c r="S351" s="55"/>
      <c r="T351" s="56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9" t="s">
        <v>198</v>
      </c>
      <c r="AU351" s="19" t="s">
        <v>85</v>
      </c>
    </row>
    <row r="352" spans="1:65" s="13" customFormat="1" ht="11.25">
      <c r="B352" s="163"/>
      <c r="D352" s="164" t="s">
        <v>200</v>
      </c>
      <c r="E352" s="165" t="s">
        <v>3</v>
      </c>
      <c r="F352" s="166" t="s">
        <v>1084</v>
      </c>
      <c r="H352" s="165" t="s">
        <v>3</v>
      </c>
      <c r="I352" s="167"/>
      <c r="L352" s="163"/>
      <c r="M352" s="168"/>
      <c r="N352" s="169"/>
      <c r="O352" s="169"/>
      <c r="P352" s="169"/>
      <c r="Q352" s="169"/>
      <c r="R352" s="169"/>
      <c r="S352" s="169"/>
      <c r="T352" s="170"/>
      <c r="AT352" s="165" t="s">
        <v>200</v>
      </c>
      <c r="AU352" s="165" t="s">
        <v>85</v>
      </c>
      <c r="AV352" s="13" t="s">
        <v>83</v>
      </c>
      <c r="AW352" s="13" t="s">
        <v>37</v>
      </c>
      <c r="AX352" s="13" t="s">
        <v>76</v>
      </c>
      <c r="AY352" s="165" t="s">
        <v>189</v>
      </c>
    </row>
    <row r="353" spans="1:65" s="14" customFormat="1" ht="11.25">
      <c r="B353" s="171"/>
      <c r="D353" s="164" t="s">
        <v>200</v>
      </c>
      <c r="E353" s="172" t="s">
        <v>3</v>
      </c>
      <c r="F353" s="173" t="s">
        <v>1085</v>
      </c>
      <c r="H353" s="174">
        <v>142.268</v>
      </c>
      <c r="I353" s="175"/>
      <c r="L353" s="171"/>
      <c r="M353" s="176"/>
      <c r="N353" s="177"/>
      <c r="O353" s="177"/>
      <c r="P353" s="177"/>
      <c r="Q353" s="177"/>
      <c r="R353" s="177"/>
      <c r="S353" s="177"/>
      <c r="T353" s="178"/>
      <c r="AT353" s="172" t="s">
        <v>200</v>
      </c>
      <c r="AU353" s="172" t="s">
        <v>85</v>
      </c>
      <c r="AV353" s="14" t="s">
        <v>85</v>
      </c>
      <c r="AW353" s="14" t="s">
        <v>37</v>
      </c>
      <c r="AX353" s="14" t="s">
        <v>76</v>
      </c>
      <c r="AY353" s="172" t="s">
        <v>189</v>
      </c>
    </row>
    <row r="354" spans="1:65" s="14" customFormat="1" ht="11.25">
      <c r="B354" s="171"/>
      <c r="D354" s="164" t="s">
        <v>200</v>
      </c>
      <c r="E354" s="172" t="s">
        <v>3</v>
      </c>
      <c r="F354" s="173" t="s">
        <v>1086</v>
      </c>
      <c r="H354" s="174">
        <v>18.567</v>
      </c>
      <c r="I354" s="175"/>
      <c r="L354" s="171"/>
      <c r="M354" s="176"/>
      <c r="N354" s="177"/>
      <c r="O354" s="177"/>
      <c r="P354" s="177"/>
      <c r="Q354" s="177"/>
      <c r="R354" s="177"/>
      <c r="S354" s="177"/>
      <c r="T354" s="178"/>
      <c r="AT354" s="172" t="s">
        <v>200</v>
      </c>
      <c r="AU354" s="172" t="s">
        <v>85</v>
      </c>
      <c r="AV354" s="14" t="s">
        <v>85</v>
      </c>
      <c r="AW354" s="14" t="s">
        <v>37</v>
      </c>
      <c r="AX354" s="14" t="s">
        <v>76</v>
      </c>
      <c r="AY354" s="172" t="s">
        <v>189</v>
      </c>
    </row>
    <row r="355" spans="1:65" s="14" customFormat="1" ht="11.25">
      <c r="B355" s="171"/>
      <c r="D355" s="164" t="s">
        <v>200</v>
      </c>
      <c r="E355" s="172" t="s">
        <v>3</v>
      </c>
      <c r="F355" s="173" t="s">
        <v>1087</v>
      </c>
      <c r="H355" s="174">
        <v>16.03</v>
      </c>
      <c r="I355" s="175"/>
      <c r="L355" s="171"/>
      <c r="M355" s="176"/>
      <c r="N355" s="177"/>
      <c r="O355" s="177"/>
      <c r="P355" s="177"/>
      <c r="Q355" s="177"/>
      <c r="R355" s="177"/>
      <c r="S355" s="177"/>
      <c r="T355" s="178"/>
      <c r="AT355" s="172" t="s">
        <v>200</v>
      </c>
      <c r="AU355" s="172" t="s">
        <v>85</v>
      </c>
      <c r="AV355" s="14" t="s">
        <v>85</v>
      </c>
      <c r="AW355" s="14" t="s">
        <v>37</v>
      </c>
      <c r="AX355" s="14" t="s">
        <v>76</v>
      </c>
      <c r="AY355" s="172" t="s">
        <v>189</v>
      </c>
    </row>
    <row r="356" spans="1:65" s="15" customFormat="1" ht="11.25">
      <c r="B356" s="179"/>
      <c r="D356" s="164" t="s">
        <v>200</v>
      </c>
      <c r="E356" s="180" t="s">
        <v>3</v>
      </c>
      <c r="F356" s="181" t="s">
        <v>203</v>
      </c>
      <c r="H356" s="182">
        <v>176.86500000000001</v>
      </c>
      <c r="I356" s="183"/>
      <c r="L356" s="179"/>
      <c r="M356" s="184"/>
      <c r="N356" s="185"/>
      <c r="O356" s="185"/>
      <c r="P356" s="185"/>
      <c r="Q356" s="185"/>
      <c r="R356" s="185"/>
      <c r="S356" s="185"/>
      <c r="T356" s="186"/>
      <c r="AT356" s="180" t="s">
        <v>200</v>
      </c>
      <c r="AU356" s="180" t="s">
        <v>85</v>
      </c>
      <c r="AV356" s="15" t="s">
        <v>196</v>
      </c>
      <c r="AW356" s="15" t="s">
        <v>37</v>
      </c>
      <c r="AX356" s="15" t="s">
        <v>83</v>
      </c>
      <c r="AY356" s="180" t="s">
        <v>189</v>
      </c>
    </row>
    <row r="357" spans="1:65" s="2" customFormat="1" ht="16.5" customHeight="1">
      <c r="A357" s="34"/>
      <c r="B357" s="144"/>
      <c r="C357" s="145" t="s">
        <v>539</v>
      </c>
      <c r="D357" s="145" t="s">
        <v>191</v>
      </c>
      <c r="E357" s="146" t="s">
        <v>1088</v>
      </c>
      <c r="F357" s="147" t="s">
        <v>1089</v>
      </c>
      <c r="G357" s="148" t="s">
        <v>221</v>
      </c>
      <c r="H357" s="149">
        <v>176.86500000000001</v>
      </c>
      <c r="I357" s="150"/>
      <c r="J357" s="151">
        <f>ROUND(I357*H357,2)</f>
        <v>0</v>
      </c>
      <c r="K357" s="147" t="s">
        <v>195</v>
      </c>
      <c r="L357" s="35"/>
      <c r="M357" s="152" t="s">
        <v>3</v>
      </c>
      <c r="N357" s="153" t="s">
        <v>47</v>
      </c>
      <c r="O357" s="55"/>
      <c r="P357" s="154">
        <f>O357*H357</f>
        <v>0</v>
      </c>
      <c r="Q357" s="154">
        <v>0</v>
      </c>
      <c r="R357" s="154">
        <f>Q357*H357</f>
        <v>0</v>
      </c>
      <c r="S357" s="154">
        <v>0</v>
      </c>
      <c r="T357" s="155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56" t="s">
        <v>196</v>
      </c>
      <c r="AT357" s="156" t="s">
        <v>191</v>
      </c>
      <c r="AU357" s="156" t="s">
        <v>85</v>
      </c>
      <c r="AY357" s="19" t="s">
        <v>189</v>
      </c>
      <c r="BE357" s="157">
        <f>IF(N357="základní",J357,0)</f>
        <v>0</v>
      </c>
      <c r="BF357" s="157">
        <f>IF(N357="snížená",J357,0)</f>
        <v>0</v>
      </c>
      <c r="BG357" s="157">
        <f>IF(N357="zákl. přenesená",J357,0)</f>
        <v>0</v>
      </c>
      <c r="BH357" s="157">
        <f>IF(N357="sníž. přenesená",J357,0)</f>
        <v>0</v>
      </c>
      <c r="BI357" s="157">
        <f>IF(N357="nulová",J357,0)</f>
        <v>0</v>
      </c>
      <c r="BJ357" s="19" t="s">
        <v>83</v>
      </c>
      <c r="BK357" s="157">
        <f>ROUND(I357*H357,2)</f>
        <v>0</v>
      </c>
      <c r="BL357" s="19" t="s">
        <v>196</v>
      </c>
      <c r="BM357" s="156" t="s">
        <v>1090</v>
      </c>
    </row>
    <row r="358" spans="1:65" s="2" customFormat="1" ht="11.25">
      <c r="A358" s="34"/>
      <c r="B358" s="35"/>
      <c r="C358" s="34"/>
      <c r="D358" s="158" t="s">
        <v>198</v>
      </c>
      <c r="E358" s="34"/>
      <c r="F358" s="159" t="s">
        <v>1091</v>
      </c>
      <c r="G358" s="34"/>
      <c r="H358" s="34"/>
      <c r="I358" s="160"/>
      <c r="J358" s="34"/>
      <c r="K358" s="34"/>
      <c r="L358" s="35"/>
      <c r="M358" s="161"/>
      <c r="N358" s="162"/>
      <c r="O358" s="55"/>
      <c r="P358" s="55"/>
      <c r="Q358" s="55"/>
      <c r="R358" s="55"/>
      <c r="S358" s="55"/>
      <c r="T358" s="56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9" t="s">
        <v>198</v>
      </c>
      <c r="AU358" s="19" t="s">
        <v>85</v>
      </c>
    </row>
    <row r="359" spans="1:65" s="2" customFormat="1" ht="21.75" customHeight="1">
      <c r="A359" s="34"/>
      <c r="B359" s="144"/>
      <c r="C359" s="145" t="s">
        <v>545</v>
      </c>
      <c r="D359" s="145" t="s">
        <v>191</v>
      </c>
      <c r="E359" s="146" t="s">
        <v>1092</v>
      </c>
      <c r="F359" s="147" t="s">
        <v>1093</v>
      </c>
      <c r="G359" s="148" t="s">
        <v>221</v>
      </c>
      <c r="H359" s="149">
        <v>302.06</v>
      </c>
      <c r="I359" s="150"/>
      <c r="J359" s="151">
        <f>ROUND(I359*H359,2)</f>
        <v>0</v>
      </c>
      <c r="K359" s="147" t="s">
        <v>195</v>
      </c>
      <c r="L359" s="35"/>
      <c r="M359" s="152" t="s">
        <v>3</v>
      </c>
      <c r="N359" s="153" t="s">
        <v>47</v>
      </c>
      <c r="O359" s="55"/>
      <c r="P359" s="154">
        <f>O359*H359</f>
        <v>0</v>
      </c>
      <c r="Q359" s="154">
        <v>0.36435000000000001</v>
      </c>
      <c r="R359" s="154">
        <f>Q359*H359</f>
        <v>110.055561</v>
      </c>
      <c r="S359" s="154">
        <v>0</v>
      </c>
      <c r="T359" s="155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56" t="s">
        <v>196</v>
      </c>
      <c r="AT359" s="156" t="s">
        <v>191</v>
      </c>
      <c r="AU359" s="156" t="s">
        <v>85</v>
      </c>
      <c r="AY359" s="19" t="s">
        <v>189</v>
      </c>
      <c r="BE359" s="157">
        <f>IF(N359="základní",J359,0)</f>
        <v>0</v>
      </c>
      <c r="BF359" s="157">
        <f>IF(N359="snížená",J359,0)</f>
        <v>0</v>
      </c>
      <c r="BG359" s="157">
        <f>IF(N359="zákl. přenesená",J359,0)</f>
        <v>0</v>
      </c>
      <c r="BH359" s="157">
        <f>IF(N359="sníž. přenesená",J359,0)</f>
        <v>0</v>
      </c>
      <c r="BI359" s="157">
        <f>IF(N359="nulová",J359,0)</f>
        <v>0</v>
      </c>
      <c r="BJ359" s="19" t="s">
        <v>83</v>
      </c>
      <c r="BK359" s="157">
        <f>ROUND(I359*H359,2)</f>
        <v>0</v>
      </c>
      <c r="BL359" s="19" t="s">
        <v>196</v>
      </c>
      <c r="BM359" s="156" t="s">
        <v>1094</v>
      </c>
    </row>
    <row r="360" spans="1:65" s="2" customFormat="1" ht="11.25">
      <c r="A360" s="34"/>
      <c r="B360" s="35"/>
      <c r="C360" s="34"/>
      <c r="D360" s="158" t="s">
        <v>198</v>
      </c>
      <c r="E360" s="34"/>
      <c r="F360" s="159" t="s">
        <v>1095</v>
      </c>
      <c r="G360" s="34"/>
      <c r="H360" s="34"/>
      <c r="I360" s="160"/>
      <c r="J360" s="34"/>
      <c r="K360" s="34"/>
      <c r="L360" s="35"/>
      <c r="M360" s="161"/>
      <c r="N360" s="162"/>
      <c r="O360" s="55"/>
      <c r="P360" s="55"/>
      <c r="Q360" s="55"/>
      <c r="R360" s="55"/>
      <c r="S360" s="55"/>
      <c r="T360" s="56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9" t="s">
        <v>198</v>
      </c>
      <c r="AU360" s="19" t="s">
        <v>85</v>
      </c>
    </row>
    <row r="361" spans="1:65" s="13" customFormat="1" ht="11.25">
      <c r="B361" s="163"/>
      <c r="D361" s="164" t="s">
        <v>200</v>
      </c>
      <c r="E361" s="165" t="s">
        <v>3</v>
      </c>
      <c r="F361" s="166" t="s">
        <v>810</v>
      </c>
      <c r="H361" s="165" t="s">
        <v>3</v>
      </c>
      <c r="I361" s="167"/>
      <c r="L361" s="163"/>
      <c r="M361" s="168"/>
      <c r="N361" s="169"/>
      <c r="O361" s="169"/>
      <c r="P361" s="169"/>
      <c r="Q361" s="169"/>
      <c r="R361" s="169"/>
      <c r="S361" s="169"/>
      <c r="T361" s="170"/>
      <c r="AT361" s="165" t="s">
        <v>200</v>
      </c>
      <c r="AU361" s="165" t="s">
        <v>85</v>
      </c>
      <c r="AV361" s="13" t="s">
        <v>83</v>
      </c>
      <c r="AW361" s="13" t="s">
        <v>37</v>
      </c>
      <c r="AX361" s="13" t="s">
        <v>76</v>
      </c>
      <c r="AY361" s="165" t="s">
        <v>189</v>
      </c>
    </row>
    <row r="362" spans="1:65" s="14" customFormat="1" ht="11.25">
      <c r="B362" s="171"/>
      <c r="D362" s="164" t="s">
        <v>200</v>
      </c>
      <c r="E362" s="172" t="s">
        <v>3</v>
      </c>
      <c r="F362" s="173" t="s">
        <v>1096</v>
      </c>
      <c r="H362" s="174">
        <v>302.06</v>
      </c>
      <c r="I362" s="175"/>
      <c r="L362" s="171"/>
      <c r="M362" s="176"/>
      <c r="N362" s="177"/>
      <c r="O362" s="177"/>
      <c r="P362" s="177"/>
      <c r="Q362" s="177"/>
      <c r="R362" s="177"/>
      <c r="S362" s="177"/>
      <c r="T362" s="178"/>
      <c r="AT362" s="172" t="s">
        <v>200</v>
      </c>
      <c r="AU362" s="172" t="s">
        <v>85</v>
      </c>
      <c r="AV362" s="14" t="s">
        <v>85</v>
      </c>
      <c r="AW362" s="14" t="s">
        <v>37</v>
      </c>
      <c r="AX362" s="14" t="s">
        <v>76</v>
      </c>
      <c r="AY362" s="172" t="s">
        <v>189</v>
      </c>
    </row>
    <row r="363" spans="1:65" s="15" customFormat="1" ht="11.25">
      <c r="B363" s="179"/>
      <c r="D363" s="164" t="s">
        <v>200</v>
      </c>
      <c r="E363" s="180" t="s">
        <v>3</v>
      </c>
      <c r="F363" s="181" t="s">
        <v>203</v>
      </c>
      <c r="H363" s="182">
        <v>302.06</v>
      </c>
      <c r="I363" s="183"/>
      <c r="L363" s="179"/>
      <c r="M363" s="184"/>
      <c r="N363" s="185"/>
      <c r="O363" s="185"/>
      <c r="P363" s="185"/>
      <c r="Q363" s="185"/>
      <c r="R363" s="185"/>
      <c r="S363" s="185"/>
      <c r="T363" s="186"/>
      <c r="AT363" s="180" t="s">
        <v>200</v>
      </c>
      <c r="AU363" s="180" t="s">
        <v>85</v>
      </c>
      <c r="AV363" s="15" t="s">
        <v>196</v>
      </c>
      <c r="AW363" s="15" t="s">
        <v>37</v>
      </c>
      <c r="AX363" s="15" t="s">
        <v>83</v>
      </c>
      <c r="AY363" s="180" t="s">
        <v>189</v>
      </c>
    </row>
    <row r="364" spans="1:65" s="2" customFormat="1" ht="16.5" customHeight="1">
      <c r="A364" s="34"/>
      <c r="B364" s="144"/>
      <c r="C364" s="145" t="s">
        <v>550</v>
      </c>
      <c r="D364" s="145" t="s">
        <v>191</v>
      </c>
      <c r="E364" s="146" t="s">
        <v>1097</v>
      </c>
      <c r="F364" s="147" t="s">
        <v>1098</v>
      </c>
      <c r="G364" s="148" t="s">
        <v>221</v>
      </c>
      <c r="H364" s="149">
        <v>45.482999999999997</v>
      </c>
      <c r="I364" s="150"/>
      <c r="J364" s="151">
        <f>ROUND(I364*H364,2)</f>
        <v>0</v>
      </c>
      <c r="K364" s="147" t="s">
        <v>195</v>
      </c>
      <c r="L364" s="35"/>
      <c r="M364" s="152" t="s">
        <v>3</v>
      </c>
      <c r="N364" s="153" t="s">
        <v>47</v>
      </c>
      <c r="O364" s="55"/>
      <c r="P364" s="154">
        <f>O364*H364</f>
        <v>0</v>
      </c>
      <c r="Q364" s="154">
        <v>0.34190999999999999</v>
      </c>
      <c r="R364" s="154">
        <f>Q364*H364</f>
        <v>15.551092529999998</v>
      </c>
      <c r="S364" s="154">
        <v>0</v>
      </c>
      <c r="T364" s="155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56" t="s">
        <v>196</v>
      </c>
      <c r="AT364" s="156" t="s">
        <v>191</v>
      </c>
      <c r="AU364" s="156" t="s">
        <v>85</v>
      </c>
      <c r="AY364" s="19" t="s">
        <v>189</v>
      </c>
      <c r="BE364" s="157">
        <f>IF(N364="základní",J364,0)</f>
        <v>0</v>
      </c>
      <c r="BF364" s="157">
        <f>IF(N364="snížená",J364,0)</f>
        <v>0</v>
      </c>
      <c r="BG364" s="157">
        <f>IF(N364="zákl. přenesená",J364,0)</f>
        <v>0</v>
      </c>
      <c r="BH364" s="157">
        <f>IF(N364="sníž. přenesená",J364,0)</f>
        <v>0</v>
      </c>
      <c r="BI364" s="157">
        <f>IF(N364="nulová",J364,0)</f>
        <v>0</v>
      </c>
      <c r="BJ364" s="19" t="s">
        <v>83</v>
      </c>
      <c r="BK364" s="157">
        <f>ROUND(I364*H364,2)</f>
        <v>0</v>
      </c>
      <c r="BL364" s="19" t="s">
        <v>196</v>
      </c>
      <c r="BM364" s="156" t="s">
        <v>1099</v>
      </c>
    </row>
    <row r="365" spans="1:65" s="2" customFormat="1" ht="11.25">
      <c r="A365" s="34"/>
      <c r="B365" s="35"/>
      <c r="C365" s="34"/>
      <c r="D365" s="158" t="s">
        <v>198</v>
      </c>
      <c r="E365" s="34"/>
      <c r="F365" s="159" t="s">
        <v>1100</v>
      </c>
      <c r="G365" s="34"/>
      <c r="H365" s="34"/>
      <c r="I365" s="160"/>
      <c r="J365" s="34"/>
      <c r="K365" s="34"/>
      <c r="L365" s="35"/>
      <c r="M365" s="161"/>
      <c r="N365" s="162"/>
      <c r="O365" s="55"/>
      <c r="P365" s="55"/>
      <c r="Q365" s="55"/>
      <c r="R365" s="55"/>
      <c r="S365" s="55"/>
      <c r="T365" s="56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9" t="s">
        <v>198</v>
      </c>
      <c r="AU365" s="19" t="s">
        <v>85</v>
      </c>
    </row>
    <row r="366" spans="1:65" s="14" customFormat="1" ht="11.25">
      <c r="B366" s="171"/>
      <c r="D366" s="164" t="s">
        <v>200</v>
      </c>
      <c r="E366" s="172" t="s">
        <v>3</v>
      </c>
      <c r="F366" s="173" t="s">
        <v>1101</v>
      </c>
      <c r="H366" s="174">
        <v>23.363</v>
      </c>
      <c r="I366" s="175"/>
      <c r="L366" s="171"/>
      <c r="M366" s="176"/>
      <c r="N366" s="177"/>
      <c r="O366" s="177"/>
      <c r="P366" s="177"/>
      <c r="Q366" s="177"/>
      <c r="R366" s="177"/>
      <c r="S366" s="177"/>
      <c r="T366" s="178"/>
      <c r="AT366" s="172" t="s">
        <v>200</v>
      </c>
      <c r="AU366" s="172" t="s">
        <v>85</v>
      </c>
      <c r="AV366" s="14" t="s">
        <v>85</v>
      </c>
      <c r="AW366" s="14" t="s">
        <v>37</v>
      </c>
      <c r="AX366" s="14" t="s">
        <v>76</v>
      </c>
      <c r="AY366" s="172" t="s">
        <v>189</v>
      </c>
    </row>
    <row r="367" spans="1:65" s="14" customFormat="1" ht="11.25">
      <c r="B367" s="171"/>
      <c r="D367" s="164" t="s">
        <v>200</v>
      </c>
      <c r="E367" s="172" t="s">
        <v>3</v>
      </c>
      <c r="F367" s="173" t="s">
        <v>1102</v>
      </c>
      <c r="H367" s="174">
        <v>22.12</v>
      </c>
      <c r="I367" s="175"/>
      <c r="L367" s="171"/>
      <c r="M367" s="176"/>
      <c r="N367" s="177"/>
      <c r="O367" s="177"/>
      <c r="P367" s="177"/>
      <c r="Q367" s="177"/>
      <c r="R367" s="177"/>
      <c r="S367" s="177"/>
      <c r="T367" s="178"/>
      <c r="AT367" s="172" t="s">
        <v>200</v>
      </c>
      <c r="AU367" s="172" t="s">
        <v>85</v>
      </c>
      <c r="AV367" s="14" t="s">
        <v>85</v>
      </c>
      <c r="AW367" s="14" t="s">
        <v>37</v>
      </c>
      <c r="AX367" s="14" t="s">
        <v>76</v>
      </c>
      <c r="AY367" s="172" t="s">
        <v>189</v>
      </c>
    </row>
    <row r="368" spans="1:65" s="15" customFormat="1" ht="11.25">
      <c r="B368" s="179"/>
      <c r="D368" s="164" t="s">
        <v>200</v>
      </c>
      <c r="E368" s="180" t="s">
        <v>3</v>
      </c>
      <c r="F368" s="181" t="s">
        <v>203</v>
      </c>
      <c r="H368" s="182">
        <v>45.482999999999997</v>
      </c>
      <c r="I368" s="183"/>
      <c r="L368" s="179"/>
      <c r="M368" s="184"/>
      <c r="N368" s="185"/>
      <c r="O368" s="185"/>
      <c r="P368" s="185"/>
      <c r="Q368" s="185"/>
      <c r="R368" s="185"/>
      <c r="S368" s="185"/>
      <c r="T368" s="186"/>
      <c r="AT368" s="180" t="s">
        <v>200</v>
      </c>
      <c r="AU368" s="180" t="s">
        <v>85</v>
      </c>
      <c r="AV368" s="15" t="s">
        <v>196</v>
      </c>
      <c r="AW368" s="15" t="s">
        <v>37</v>
      </c>
      <c r="AX368" s="15" t="s">
        <v>83</v>
      </c>
      <c r="AY368" s="180" t="s">
        <v>189</v>
      </c>
    </row>
    <row r="369" spans="1:65" s="2" customFormat="1" ht="16.5" customHeight="1">
      <c r="A369" s="34"/>
      <c r="B369" s="144"/>
      <c r="C369" s="145" t="s">
        <v>560</v>
      </c>
      <c r="D369" s="145" t="s">
        <v>191</v>
      </c>
      <c r="E369" s="146" t="s">
        <v>1103</v>
      </c>
      <c r="F369" s="147" t="s">
        <v>1104</v>
      </c>
      <c r="G369" s="148" t="s">
        <v>221</v>
      </c>
      <c r="H369" s="149">
        <v>0.88</v>
      </c>
      <c r="I369" s="150"/>
      <c r="J369" s="151">
        <f>ROUND(I369*H369,2)</f>
        <v>0</v>
      </c>
      <c r="K369" s="147" t="s">
        <v>195</v>
      </c>
      <c r="L369" s="35"/>
      <c r="M369" s="152" t="s">
        <v>3</v>
      </c>
      <c r="N369" s="153" t="s">
        <v>47</v>
      </c>
      <c r="O369" s="55"/>
      <c r="P369" s="154">
        <f>O369*H369</f>
        <v>0</v>
      </c>
      <c r="Q369" s="154">
        <v>2.102E-2</v>
      </c>
      <c r="R369" s="154">
        <f>Q369*H369</f>
        <v>1.8497599999999999E-2</v>
      </c>
      <c r="S369" s="154">
        <v>0</v>
      </c>
      <c r="T369" s="155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56" t="s">
        <v>196</v>
      </c>
      <c r="AT369" s="156" t="s">
        <v>191</v>
      </c>
      <c r="AU369" s="156" t="s">
        <v>85</v>
      </c>
      <c r="AY369" s="19" t="s">
        <v>189</v>
      </c>
      <c r="BE369" s="157">
        <f>IF(N369="základní",J369,0)</f>
        <v>0</v>
      </c>
      <c r="BF369" s="157">
        <f>IF(N369="snížená",J369,0)</f>
        <v>0</v>
      </c>
      <c r="BG369" s="157">
        <f>IF(N369="zákl. přenesená",J369,0)</f>
        <v>0</v>
      </c>
      <c r="BH369" s="157">
        <f>IF(N369="sníž. přenesená",J369,0)</f>
        <v>0</v>
      </c>
      <c r="BI369" s="157">
        <f>IF(N369="nulová",J369,0)</f>
        <v>0</v>
      </c>
      <c r="BJ369" s="19" t="s">
        <v>83</v>
      </c>
      <c r="BK369" s="157">
        <f>ROUND(I369*H369,2)</f>
        <v>0</v>
      </c>
      <c r="BL369" s="19" t="s">
        <v>196</v>
      </c>
      <c r="BM369" s="156" t="s">
        <v>1105</v>
      </c>
    </row>
    <row r="370" spans="1:65" s="2" customFormat="1" ht="11.25">
      <c r="A370" s="34"/>
      <c r="B370" s="35"/>
      <c r="C370" s="34"/>
      <c r="D370" s="158" t="s">
        <v>198</v>
      </c>
      <c r="E370" s="34"/>
      <c r="F370" s="159" t="s">
        <v>1106</v>
      </c>
      <c r="G370" s="34"/>
      <c r="H370" s="34"/>
      <c r="I370" s="160"/>
      <c r="J370" s="34"/>
      <c r="K370" s="34"/>
      <c r="L370" s="35"/>
      <c r="M370" s="161"/>
      <c r="N370" s="162"/>
      <c r="O370" s="55"/>
      <c r="P370" s="55"/>
      <c r="Q370" s="55"/>
      <c r="R370" s="55"/>
      <c r="S370" s="55"/>
      <c r="T370" s="56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9" t="s">
        <v>198</v>
      </c>
      <c r="AU370" s="19" t="s">
        <v>85</v>
      </c>
    </row>
    <row r="371" spans="1:65" s="13" customFormat="1" ht="11.25">
      <c r="B371" s="163"/>
      <c r="D371" s="164" t="s">
        <v>200</v>
      </c>
      <c r="E371" s="165" t="s">
        <v>3</v>
      </c>
      <c r="F371" s="166" t="s">
        <v>1107</v>
      </c>
      <c r="H371" s="165" t="s">
        <v>3</v>
      </c>
      <c r="I371" s="167"/>
      <c r="L371" s="163"/>
      <c r="M371" s="168"/>
      <c r="N371" s="169"/>
      <c r="O371" s="169"/>
      <c r="P371" s="169"/>
      <c r="Q371" s="169"/>
      <c r="R371" s="169"/>
      <c r="S371" s="169"/>
      <c r="T371" s="170"/>
      <c r="AT371" s="165" t="s">
        <v>200</v>
      </c>
      <c r="AU371" s="165" t="s">
        <v>85</v>
      </c>
      <c r="AV371" s="13" t="s">
        <v>83</v>
      </c>
      <c r="AW371" s="13" t="s">
        <v>37</v>
      </c>
      <c r="AX371" s="13" t="s">
        <v>76</v>
      </c>
      <c r="AY371" s="165" t="s">
        <v>189</v>
      </c>
    </row>
    <row r="372" spans="1:65" s="14" customFormat="1" ht="11.25">
      <c r="B372" s="171"/>
      <c r="D372" s="164" t="s">
        <v>200</v>
      </c>
      <c r="E372" s="172" t="s">
        <v>3</v>
      </c>
      <c r="F372" s="173" t="s">
        <v>1108</v>
      </c>
      <c r="H372" s="174">
        <v>0.88</v>
      </c>
      <c r="I372" s="175"/>
      <c r="L372" s="171"/>
      <c r="M372" s="176"/>
      <c r="N372" s="177"/>
      <c r="O372" s="177"/>
      <c r="P372" s="177"/>
      <c r="Q372" s="177"/>
      <c r="R372" s="177"/>
      <c r="S372" s="177"/>
      <c r="T372" s="178"/>
      <c r="AT372" s="172" t="s">
        <v>200</v>
      </c>
      <c r="AU372" s="172" t="s">
        <v>85</v>
      </c>
      <c r="AV372" s="14" t="s">
        <v>85</v>
      </c>
      <c r="AW372" s="14" t="s">
        <v>37</v>
      </c>
      <c r="AX372" s="14" t="s">
        <v>76</v>
      </c>
      <c r="AY372" s="172" t="s">
        <v>189</v>
      </c>
    </row>
    <row r="373" spans="1:65" s="15" customFormat="1" ht="11.25">
      <c r="B373" s="179"/>
      <c r="D373" s="164" t="s">
        <v>200</v>
      </c>
      <c r="E373" s="180" t="s">
        <v>3</v>
      </c>
      <c r="F373" s="181" t="s">
        <v>203</v>
      </c>
      <c r="H373" s="182">
        <v>0.88</v>
      </c>
      <c r="I373" s="183"/>
      <c r="L373" s="179"/>
      <c r="M373" s="184"/>
      <c r="N373" s="185"/>
      <c r="O373" s="185"/>
      <c r="P373" s="185"/>
      <c r="Q373" s="185"/>
      <c r="R373" s="185"/>
      <c r="S373" s="185"/>
      <c r="T373" s="186"/>
      <c r="AT373" s="180" t="s">
        <v>200</v>
      </c>
      <c r="AU373" s="180" t="s">
        <v>85</v>
      </c>
      <c r="AV373" s="15" t="s">
        <v>196</v>
      </c>
      <c r="AW373" s="15" t="s">
        <v>37</v>
      </c>
      <c r="AX373" s="15" t="s">
        <v>83</v>
      </c>
      <c r="AY373" s="180" t="s">
        <v>189</v>
      </c>
    </row>
    <row r="374" spans="1:65" s="2" customFormat="1" ht="16.5" customHeight="1">
      <c r="A374" s="34"/>
      <c r="B374" s="144"/>
      <c r="C374" s="145" t="s">
        <v>569</v>
      </c>
      <c r="D374" s="145" t="s">
        <v>191</v>
      </c>
      <c r="E374" s="146" t="s">
        <v>1109</v>
      </c>
      <c r="F374" s="147" t="s">
        <v>1110</v>
      </c>
      <c r="G374" s="148" t="s">
        <v>221</v>
      </c>
      <c r="H374" s="149">
        <v>5.4089999999999998</v>
      </c>
      <c r="I374" s="150"/>
      <c r="J374" s="151">
        <f>ROUND(I374*H374,2)</f>
        <v>0</v>
      </c>
      <c r="K374" s="147" t="s">
        <v>195</v>
      </c>
      <c r="L374" s="35"/>
      <c r="M374" s="152" t="s">
        <v>3</v>
      </c>
      <c r="N374" s="153" t="s">
        <v>47</v>
      </c>
      <c r="O374" s="55"/>
      <c r="P374" s="154">
        <f>O374*H374</f>
        <v>0</v>
      </c>
      <c r="Q374" s="154">
        <v>5.305E-2</v>
      </c>
      <c r="R374" s="154">
        <f>Q374*H374</f>
        <v>0.28694744999999999</v>
      </c>
      <c r="S374" s="154">
        <v>0</v>
      </c>
      <c r="T374" s="155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56" t="s">
        <v>196</v>
      </c>
      <c r="AT374" s="156" t="s">
        <v>191</v>
      </c>
      <c r="AU374" s="156" t="s">
        <v>85</v>
      </c>
      <c r="AY374" s="19" t="s">
        <v>189</v>
      </c>
      <c r="BE374" s="157">
        <f>IF(N374="základní",J374,0)</f>
        <v>0</v>
      </c>
      <c r="BF374" s="157">
        <f>IF(N374="snížená",J374,0)</f>
        <v>0</v>
      </c>
      <c r="BG374" s="157">
        <f>IF(N374="zákl. přenesená",J374,0)</f>
        <v>0</v>
      </c>
      <c r="BH374" s="157">
        <f>IF(N374="sníž. přenesená",J374,0)</f>
        <v>0</v>
      </c>
      <c r="BI374" s="157">
        <f>IF(N374="nulová",J374,0)</f>
        <v>0</v>
      </c>
      <c r="BJ374" s="19" t="s">
        <v>83</v>
      </c>
      <c r="BK374" s="157">
        <f>ROUND(I374*H374,2)</f>
        <v>0</v>
      </c>
      <c r="BL374" s="19" t="s">
        <v>196</v>
      </c>
      <c r="BM374" s="156" t="s">
        <v>1111</v>
      </c>
    </row>
    <row r="375" spans="1:65" s="2" customFormat="1" ht="11.25">
      <c r="A375" s="34"/>
      <c r="B375" s="35"/>
      <c r="C375" s="34"/>
      <c r="D375" s="158" t="s">
        <v>198</v>
      </c>
      <c r="E375" s="34"/>
      <c r="F375" s="159" t="s">
        <v>1112</v>
      </c>
      <c r="G375" s="34"/>
      <c r="H375" s="34"/>
      <c r="I375" s="160"/>
      <c r="J375" s="34"/>
      <c r="K375" s="34"/>
      <c r="L375" s="35"/>
      <c r="M375" s="161"/>
      <c r="N375" s="162"/>
      <c r="O375" s="55"/>
      <c r="P375" s="55"/>
      <c r="Q375" s="55"/>
      <c r="R375" s="55"/>
      <c r="S375" s="55"/>
      <c r="T375" s="56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9" t="s">
        <v>198</v>
      </c>
      <c r="AU375" s="19" t="s">
        <v>85</v>
      </c>
    </row>
    <row r="376" spans="1:65" s="13" customFormat="1" ht="11.25">
      <c r="B376" s="163"/>
      <c r="D376" s="164" t="s">
        <v>200</v>
      </c>
      <c r="E376" s="165" t="s">
        <v>3</v>
      </c>
      <c r="F376" s="166" t="s">
        <v>1113</v>
      </c>
      <c r="H376" s="165" t="s">
        <v>3</v>
      </c>
      <c r="I376" s="167"/>
      <c r="L376" s="163"/>
      <c r="M376" s="168"/>
      <c r="N376" s="169"/>
      <c r="O376" s="169"/>
      <c r="P376" s="169"/>
      <c r="Q376" s="169"/>
      <c r="R376" s="169"/>
      <c r="S376" s="169"/>
      <c r="T376" s="170"/>
      <c r="AT376" s="165" t="s">
        <v>200</v>
      </c>
      <c r="AU376" s="165" t="s">
        <v>85</v>
      </c>
      <c r="AV376" s="13" t="s">
        <v>83</v>
      </c>
      <c r="AW376" s="13" t="s">
        <v>37</v>
      </c>
      <c r="AX376" s="13" t="s">
        <v>76</v>
      </c>
      <c r="AY376" s="165" t="s">
        <v>189</v>
      </c>
    </row>
    <row r="377" spans="1:65" s="14" customFormat="1" ht="11.25">
      <c r="B377" s="171"/>
      <c r="D377" s="164" t="s">
        <v>200</v>
      </c>
      <c r="E377" s="172" t="s">
        <v>3</v>
      </c>
      <c r="F377" s="173" t="s">
        <v>1114</v>
      </c>
      <c r="H377" s="174">
        <v>4.3890000000000002</v>
      </c>
      <c r="I377" s="175"/>
      <c r="L377" s="171"/>
      <c r="M377" s="176"/>
      <c r="N377" s="177"/>
      <c r="O377" s="177"/>
      <c r="P377" s="177"/>
      <c r="Q377" s="177"/>
      <c r="R377" s="177"/>
      <c r="S377" s="177"/>
      <c r="T377" s="178"/>
      <c r="AT377" s="172" t="s">
        <v>200</v>
      </c>
      <c r="AU377" s="172" t="s">
        <v>85</v>
      </c>
      <c r="AV377" s="14" t="s">
        <v>85</v>
      </c>
      <c r="AW377" s="14" t="s">
        <v>37</v>
      </c>
      <c r="AX377" s="14" t="s">
        <v>76</v>
      </c>
      <c r="AY377" s="172" t="s">
        <v>189</v>
      </c>
    </row>
    <row r="378" spans="1:65" s="14" customFormat="1" ht="11.25">
      <c r="B378" s="171"/>
      <c r="D378" s="164" t="s">
        <v>200</v>
      </c>
      <c r="E378" s="172" t="s">
        <v>3</v>
      </c>
      <c r="F378" s="173" t="s">
        <v>1115</v>
      </c>
      <c r="H378" s="174">
        <v>1.02</v>
      </c>
      <c r="I378" s="175"/>
      <c r="L378" s="171"/>
      <c r="M378" s="176"/>
      <c r="N378" s="177"/>
      <c r="O378" s="177"/>
      <c r="P378" s="177"/>
      <c r="Q378" s="177"/>
      <c r="R378" s="177"/>
      <c r="S378" s="177"/>
      <c r="T378" s="178"/>
      <c r="AT378" s="172" t="s">
        <v>200</v>
      </c>
      <c r="AU378" s="172" t="s">
        <v>85</v>
      </c>
      <c r="AV378" s="14" t="s">
        <v>85</v>
      </c>
      <c r="AW378" s="14" t="s">
        <v>37</v>
      </c>
      <c r="AX378" s="14" t="s">
        <v>76</v>
      </c>
      <c r="AY378" s="172" t="s">
        <v>189</v>
      </c>
    </row>
    <row r="379" spans="1:65" s="15" customFormat="1" ht="11.25">
      <c r="B379" s="179"/>
      <c r="D379" s="164" t="s">
        <v>200</v>
      </c>
      <c r="E379" s="180" t="s">
        <v>3</v>
      </c>
      <c r="F379" s="181" t="s">
        <v>203</v>
      </c>
      <c r="H379" s="182">
        <v>5.4089999999999998</v>
      </c>
      <c r="I379" s="183"/>
      <c r="L379" s="179"/>
      <c r="M379" s="184"/>
      <c r="N379" s="185"/>
      <c r="O379" s="185"/>
      <c r="P379" s="185"/>
      <c r="Q379" s="185"/>
      <c r="R379" s="185"/>
      <c r="S379" s="185"/>
      <c r="T379" s="186"/>
      <c r="AT379" s="180" t="s">
        <v>200</v>
      </c>
      <c r="AU379" s="180" t="s">
        <v>85</v>
      </c>
      <c r="AV379" s="15" t="s">
        <v>196</v>
      </c>
      <c r="AW379" s="15" t="s">
        <v>37</v>
      </c>
      <c r="AX379" s="15" t="s">
        <v>83</v>
      </c>
      <c r="AY379" s="180" t="s">
        <v>189</v>
      </c>
    </row>
    <row r="380" spans="1:65" s="2" customFormat="1" ht="16.5" customHeight="1">
      <c r="A380" s="34"/>
      <c r="B380" s="144"/>
      <c r="C380" s="145" t="s">
        <v>578</v>
      </c>
      <c r="D380" s="145" t="s">
        <v>191</v>
      </c>
      <c r="E380" s="146" t="s">
        <v>1116</v>
      </c>
      <c r="F380" s="147" t="s">
        <v>1117</v>
      </c>
      <c r="G380" s="148" t="s">
        <v>221</v>
      </c>
      <c r="H380" s="149">
        <v>10.818</v>
      </c>
      <c r="I380" s="150"/>
      <c r="J380" s="151">
        <f>ROUND(I380*H380,2)</f>
        <v>0</v>
      </c>
      <c r="K380" s="147" t="s">
        <v>195</v>
      </c>
      <c r="L380" s="35"/>
      <c r="M380" s="152" t="s">
        <v>3</v>
      </c>
      <c r="N380" s="153" t="s">
        <v>47</v>
      </c>
      <c r="O380" s="55"/>
      <c r="P380" s="154">
        <f>O380*H380</f>
        <v>0</v>
      </c>
      <c r="Q380" s="154">
        <v>5.305E-2</v>
      </c>
      <c r="R380" s="154">
        <f>Q380*H380</f>
        <v>0.57389489999999999</v>
      </c>
      <c r="S380" s="154">
        <v>0</v>
      </c>
      <c r="T380" s="155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56" t="s">
        <v>196</v>
      </c>
      <c r="AT380" s="156" t="s">
        <v>191</v>
      </c>
      <c r="AU380" s="156" t="s">
        <v>85</v>
      </c>
      <c r="AY380" s="19" t="s">
        <v>189</v>
      </c>
      <c r="BE380" s="157">
        <f>IF(N380="základní",J380,0)</f>
        <v>0</v>
      </c>
      <c r="BF380" s="157">
        <f>IF(N380="snížená",J380,0)</f>
        <v>0</v>
      </c>
      <c r="BG380" s="157">
        <f>IF(N380="zákl. přenesená",J380,0)</f>
        <v>0</v>
      </c>
      <c r="BH380" s="157">
        <f>IF(N380="sníž. přenesená",J380,0)</f>
        <v>0</v>
      </c>
      <c r="BI380" s="157">
        <f>IF(N380="nulová",J380,0)</f>
        <v>0</v>
      </c>
      <c r="BJ380" s="19" t="s">
        <v>83</v>
      </c>
      <c r="BK380" s="157">
        <f>ROUND(I380*H380,2)</f>
        <v>0</v>
      </c>
      <c r="BL380" s="19" t="s">
        <v>196</v>
      </c>
      <c r="BM380" s="156" t="s">
        <v>1118</v>
      </c>
    </row>
    <row r="381" spans="1:65" s="2" customFormat="1" ht="11.25">
      <c r="A381" s="34"/>
      <c r="B381" s="35"/>
      <c r="C381" s="34"/>
      <c r="D381" s="158" t="s">
        <v>198</v>
      </c>
      <c r="E381" s="34"/>
      <c r="F381" s="159" t="s">
        <v>1119</v>
      </c>
      <c r="G381" s="34"/>
      <c r="H381" s="34"/>
      <c r="I381" s="160"/>
      <c r="J381" s="34"/>
      <c r="K381" s="34"/>
      <c r="L381" s="35"/>
      <c r="M381" s="161"/>
      <c r="N381" s="162"/>
      <c r="O381" s="55"/>
      <c r="P381" s="55"/>
      <c r="Q381" s="55"/>
      <c r="R381" s="55"/>
      <c r="S381" s="55"/>
      <c r="T381" s="56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T381" s="19" t="s">
        <v>198</v>
      </c>
      <c r="AU381" s="19" t="s">
        <v>85</v>
      </c>
    </row>
    <row r="382" spans="1:65" s="14" customFormat="1" ht="11.25">
      <c r="B382" s="171"/>
      <c r="D382" s="164" t="s">
        <v>200</v>
      </c>
      <c r="E382" s="172" t="s">
        <v>3</v>
      </c>
      <c r="F382" s="173" t="s">
        <v>1120</v>
      </c>
      <c r="H382" s="174">
        <v>10.818</v>
      </c>
      <c r="I382" s="175"/>
      <c r="L382" s="171"/>
      <c r="M382" s="176"/>
      <c r="N382" s="177"/>
      <c r="O382" s="177"/>
      <c r="P382" s="177"/>
      <c r="Q382" s="177"/>
      <c r="R382" s="177"/>
      <c r="S382" s="177"/>
      <c r="T382" s="178"/>
      <c r="AT382" s="172" t="s">
        <v>200</v>
      </c>
      <c r="AU382" s="172" t="s">
        <v>85</v>
      </c>
      <c r="AV382" s="14" t="s">
        <v>85</v>
      </c>
      <c r="AW382" s="14" t="s">
        <v>37</v>
      </c>
      <c r="AX382" s="14" t="s">
        <v>76</v>
      </c>
      <c r="AY382" s="172" t="s">
        <v>189</v>
      </c>
    </row>
    <row r="383" spans="1:65" s="15" customFormat="1" ht="11.25">
      <c r="B383" s="179"/>
      <c r="D383" s="164" t="s">
        <v>200</v>
      </c>
      <c r="E383" s="180" t="s">
        <v>3</v>
      </c>
      <c r="F383" s="181" t="s">
        <v>203</v>
      </c>
      <c r="H383" s="182">
        <v>10.818</v>
      </c>
      <c r="I383" s="183"/>
      <c r="L383" s="179"/>
      <c r="M383" s="184"/>
      <c r="N383" s="185"/>
      <c r="O383" s="185"/>
      <c r="P383" s="185"/>
      <c r="Q383" s="185"/>
      <c r="R383" s="185"/>
      <c r="S383" s="185"/>
      <c r="T383" s="186"/>
      <c r="AT383" s="180" t="s">
        <v>200</v>
      </c>
      <c r="AU383" s="180" t="s">
        <v>85</v>
      </c>
      <c r="AV383" s="15" t="s">
        <v>196</v>
      </c>
      <c r="AW383" s="15" t="s">
        <v>37</v>
      </c>
      <c r="AX383" s="15" t="s">
        <v>83</v>
      </c>
      <c r="AY383" s="180" t="s">
        <v>189</v>
      </c>
    </row>
    <row r="384" spans="1:65" s="2" customFormat="1" ht="24.2" customHeight="1">
      <c r="A384" s="34"/>
      <c r="B384" s="144"/>
      <c r="C384" s="145" t="s">
        <v>585</v>
      </c>
      <c r="D384" s="145" t="s">
        <v>191</v>
      </c>
      <c r="E384" s="146" t="s">
        <v>1121</v>
      </c>
      <c r="F384" s="147" t="s">
        <v>1122</v>
      </c>
      <c r="G384" s="148" t="s">
        <v>212</v>
      </c>
      <c r="H384" s="149">
        <v>1.282</v>
      </c>
      <c r="I384" s="150"/>
      <c r="J384" s="151">
        <f>ROUND(I384*H384,2)</f>
        <v>0</v>
      </c>
      <c r="K384" s="147" t="s">
        <v>195</v>
      </c>
      <c r="L384" s="35"/>
      <c r="M384" s="152" t="s">
        <v>3</v>
      </c>
      <c r="N384" s="153" t="s">
        <v>47</v>
      </c>
      <c r="O384" s="55"/>
      <c r="P384" s="154">
        <f>O384*H384</f>
        <v>0</v>
      </c>
      <c r="Q384" s="154">
        <v>2.4289999999999998</v>
      </c>
      <c r="R384" s="154">
        <f>Q384*H384</f>
        <v>3.1139779999999999</v>
      </c>
      <c r="S384" s="154">
        <v>0</v>
      </c>
      <c r="T384" s="155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56" t="s">
        <v>196</v>
      </c>
      <c r="AT384" s="156" t="s">
        <v>191</v>
      </c>
      <c r="AU384" s="156" t="s">
        <v>85</v>
      </c>
      <c r="AY384" s="19" t="s">
        <v>189</v>
      </c>
      <c r="BE384" s="157">
        <f>IF(N384="základní",J384,0)</f>
        <v>0</v>
      </c>
      <c r="BF384" s="157">
        <f>IF(N384="snížená",J384,0)</f>
        <v>0</v>
      </c>
      <c r="BG384" s="157">
        <f>IF(N384="zákl. přenesená",J384,0)</f>
        <v>0</v>
      </c>
      <c r="BH384" s="157">
        <f>IF(N384="sníž. přenesená",J384,0)</f>
        <v>0</v>
      </c>
      <c r="BI384" s="157">
        <f>IF(N384="nulová",J384,0)</f>
        <v>0</v>
      </c>
      <c r="BJ384" s="19" t="s">
        <v>83</v>
      </c>
      <c r="BK384" s="157">
        <f>ROUND(I384*H384,2)</f>
        <v>0</v>
      </c>
      <c r="BL384" s="19" t="s">
        <v>196</v>
      </c>
      <c r="BM384" s="156" t="s">
        <v>1123</v>
      </c>
    </row>
    <row r="385" spans="1:65" s="2" customFormat="1" ht="11.25">
      <c r="A385" s="34"/>
      <c r="B385" s="35"/>
      <c r="C385" s="34"/>
      <c r="D385" s="158" t="s">
        <v>198</v>
      </c>
      <c r="E385" s="34"/>
      <c r="F385" s="159" t="s">
        <v>1124</v>
      </c>
      <c r="G385" s="34"/>
      <c r="H385" s="34"/>
      <c r="I385" s="160"/>
      <c r="J385" s="34"/>
      <c r="K385" s="34"/>
      <c r="L385" s="35"/>
      <c r="M385" s="161"/>
      <c r="N385" s="162"/>
      <c r="O385" s="55"/>
      <c r="P385" s="55"/>
      <c r="Q385" s="55"/>
      <c r="R385" s="55"/>
      <c r="S385" s="55"/>
      <c r="T385" s="56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9" t="s">
        <v>198</v>
      </c>
      <c r="AU385" s="19" t="s">
        <v>85</v>
      </c>
    </row>
    <row r="386" spans="1:65" s="13" customFormat="1" ht="11.25">
      <c r="B386" s="163"/>
      <c r="D386" s="164" t="s">
        <v>200</v>
      </c>
      <c r="E386" s="165" t="s">
        <v>3</v>
      </c>
      <c r="F386" s="166" t="s">
        <v>1125</v>
      </c>
      <c r="H386" s="165" t="s">
        <v>3</v>
      </c>
      <c r="I386" s="167"/>
      <c r="L386" s="163"/>
      <c r="M386" s="168"/>
      <c r="N386" s="169"/>
      <c r="O386" s="169"/>
      <c r="P386" s="169"/>
      <c r="Q386" s="169"/>
      <c r="R386" s="169"/>
      <c r="S386" s="169"/>
      <c r="T386" s="170"/>
      <c r="AT386" s="165" t="s">
        <v>200</v>
      </c>
      <c r="AU386" s="165" t="s">
        <v>85</v>
      </c>
      <c r="AV386" s="13" t="s">
        <v>83</v>
      </c>
      <c r="AW386" s="13" t="s">
        <v>37</v>
      </c>
      <c r="AX386" s="13" t="s">
        <v>76</v>
      </c>
      <c r="AY386" s="165" t="s">
        <v>189</v>
      </c>
    </row>
    <row r="387" spans="1:65" s="14" customFormat="1" ht="11.25">
      <c r="B387" s="171"/>
      <c r="D387" s="164" t="s">
        <v>200</v>
      </c>
      <c r="E387" s="172" t="s">
        <v>3</v>
      </c>
      <c r="F387" s="173" t="s">
        <v>1126</v>
      </c>
      <c r="H387" s="174">
        <v>0.66200000000000003</v>
      </c>
      <c r="I387" s="175"/>
      <c r="L387" s="171"/>
      <c r="M387" s="176"/>
      <c r="N387" s="177"/>
      <c r="O387" s="177"/>
      <c r="P387" s="177"/>
      <c r="Q387" s="177"/>
      <c r="R387" s="177"/>
      <c r="S387" s="177"/>
      <c r="T387" s="178"/>
      <c r="AT387" s="172" t="s">
        <v>200</v>
      </c>
      <c r="AU387" s="172" t="s">
        <v>85</v>
      </c>
      <c r="AV387" s="14" t="s">
        <v>85</v>
      </c>
      <c r="AW387" s="14" t="s">
        <v>37</v>
      </c>
      <c r="AX387" s="14" t="s">
        <v>76</v>
      </c>
      <c r="AY387" s="172" t="s">
        <v>189</v>
      </c>
    </row>
    <row r="388" spans="1:65" s="14" customFormat="1" ht="11.25">
      <c r="B388" s="171"/>
      <c r="D388" s="164" t="s">
        <v>200</v>
      </c>
      <c r="E388" s="172" t="s">
        <v>3</v>
      </c>
      <c r="F388" s="173" t="s">
        <v>1127</v>
      </c>
      <c r="H388" s="174">
        <v>0.62</v>
      </c>
      <c r="I388" s="175"/>
      <c r="L388" s="171"/>
      <c r="M388" s="176"/>
      <c r="N388" s="177"/>
      <c r="O388" s="177"/>
      <c r="P388" s="177"/>
      <c r="Q388" s="177"/>
      <c r="R388" s="177"/>
      <c r="S388" s="177"/>
      <c r="T388" s="178"/>
      <c r="AT388" s="172" t="s">
        <v>200</v>
      </c>
      <c r="AU388" s="172" t="s">
        <v>85</v>
      </c>
      <c r="AV388" s="14" t="s">
        <v>85</v>
      </c>
      <c r="AW388" s="14" t="s">
        <v>37</v>
      </c>
      <c r="AX388" s="14" t="s">
        <v>76</v>
      </c>
      <c r="AY388" s="172" t="s">
        <v>189</v>
      </c>
    </row>
    <row r="389" spans="1:65" s="15" customFormat="1" ht="11.25">
      <c r="B389" s="179"/>
      <c r="D389" s="164" t="s">
        <v>200</v>
      </c>
      <c r="E389" s="180" t="s">
        <v>3</v>
      </c>
      <c r="F389" s="181" t="s">
        <v>203</v>
      </c>
      <c r="H389" s="182">
        <v>1.282</v>
      </c>
      <c r="I389" s="183"/>
      <c r="L389" s="179"/>
      <c r="M389" s="184"/>
      <c r="N389" s="185"/>
      <c r="O389" s="185"/>
      <c r="P389" s="185"/>
      <c r="Q389" s="185"/>
      <c r="R389" s="185"/>
      <c r="S389" s="185"/>
      <c r="T389" s="186"/>
      <c r="AT389" s="180" t="s">
        <v>200</v>
      </c>
      <c r="AU389" s="180" t="s">
        <v>85</v>
      </c>
      <c r="AV389" s="15" t="s">
        <v>196</v>
      </c>
      <c r="AW389" s="15" t="s">
        <v>37</v>
      </c>
      <c r="AX389" s="15" t="s">
        <v>83</v>
      </c>
      <c r="AY389" s="180" t="s">
        <v>189</v>
      </c>
    </row>
    <row r="390" spans="1:65" s="2" customFormat="1" ht="16.5" customHeight="1">
      <c r="A390" s="34"/>
      <c r="B390" s="144"/>
      <c r="C390" s="145" t="s">
        <v>592</v>
      </c>
      <c r="D390" s="145" t="s">
        <v>191</v>
      </c>
      <c r="E390" s="146" t="s">
        <v>1128</v>
      </c>
      <c r="F390" s="147" t="s">
        <v>1129</v>
      </c>
      <c r="G390" s="148" t="s">
        <v>212</v>
      </c>
      <c r="H390" s="149">
        <v>1.44</v>
      </c>
      <c r="I390" s="150"/>
      <c r="J390" s="151">
        <f>ROUND(I390*H390,2)</f>
        <v>0</v>
      </c>
      <c r="K390" s="147" t="s">
        <v>195</v>
      </c>
      <c r="L390" s="35"/>
      <c r="M390" s="152" t="s">
        <v>3</v>
      </c>
      <c r="N390" s="153" t="s">
        <v>47</v>
      </c>
      <c r="O390" s="55"/>
      <c r="P390" s="154">
        <f>O390*H390</f>
        <v>0</v>
      </c>
      <c r="Q390" s="154">
        <v>2.4815800000000001</v>
      </c>
      <c r="R390" s="154">
        <f>Q390*H390</f>
        <v>3.5734751999999999</v>
      </c>
      <c r="S390" s="154">
        <v>0</v>
      </c>
      <c r="T390" s="155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56" t="s">
        <v>196</v>
      </c>
      <c r="AT390" s="156" t="s">
        <v>191</v>
      </c>
      <c r="AU390" s="156" t="s">
        <v>85</v>
      </c>
      <c r="AY390" s="19" t="s">
        <v>189</v>
      </c>
      <c r="BE390" s="157">
        <f>IF(N390="základní",J390,0)</f>
        <v>0</v>
      </c>
      <c r="BF390" s="157">
        <f>IF(N390="snížená",J390,0)</f>
        <v>0</v>
      </c>
      <c r="BG390" s="157">
        <f>IF(N390="zákl. přenesená",J390,0)</f>
        <v>0</v>
      </c>
      <c r="BH390" s="157">
        <f>IF(N390="sníž. přenesená",J390,0)</f>
        <v>0</v>
      </c>
      <c r="BI390" s="157">
        <f>IF(N390="nulová",J390,0)</f>
        <v>0</v>
      </c>
      <c r="BJ390" s="19" t="s">
        <v>83</v>
      </c>
      <c r="BK390" s="157">
        <f>ROUND(I390*H390,2)</f>
        <v>0</v>
      </c>
      <c r="BL390" s="19" t="s">
        <v>196</v>
      </c>
      <c r="BM390" s="156" t="s">
        <v>1130</v>
      </c>
    </row>
    <row r="391" spans="1:65" s="2" customFormat="1" ht="11.25">
      <c r="A391" s="34"/>
      <c r="B391" s="35"/>
      <c r="C391" s="34"/>
      <c r="D391" s="158" t="s">
        <v>198</v>
      </c>
      <c r="E391" s="34"/>
      <c r="F391" s="159" t="s">
        <v>1131</v>
      </c>
      <c r="G391" s="34"/>
      <c r="H391" s="34"/>
      <c r="I391" s="160"/>
      <c r="J391" s="34"/>
      <c r="K391" s="34"/>
      <c r="L391" s="35"/>
      <c r="M391" s="161"/>
      <c r="N391" s="162"/>
      <c r="O391" s="55"/>
      <c r="P391" s="55"/>
      <c r="Q391" s="55"/>
      <c r="R391" s="55"/>
      <c r="S391" s="55"/>
      <c r="T391" s="56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T391" s="19" t="s">
        <v>198</v>
      </c>
      <c r="AU391" s="19" t="s">
        <v>85</v>
      </c>
    </row>
    <row r="392" spans="1:65" s="13" customFormat="1" ht="11.25">
      <c r="B392" s="163"/>
      <c r="D392" s="164" t="s">
        <v>200</v>
      </c>
      <c r="E392" s="165" t="s">
        <v>3</v>
      </c>
      <c r="F392" s="166" t="s">
        <v>900</v>
      </c>
      <c r="H392" s="165" t="s">
        <v>3</v>
      </c>
      <c r="I392" s="167"/>
      <c r="L392" s="163"/>
      <c r="M392" s="168"/>
      <c r="N392" s="169"/>
      <c r="O392" s="169"/>
      <c r="P392" s="169"/>
      <c r="Q392" s="169"/>
      <c r="R392" s="169"/>
      <c r="S392" s="169"/>
      <c r="T392" s="170"/>
      <c r="AT392" s="165" t="s">
        <v>200</v>
      </c>
      <c r="AU392" s="165" t="s">
        <v>85</v>
      </c>
      <c r="AV392" s="13" t="s">
        <v>83</v>
      </c>
      <c r="AW392" s="13" t="s">
        <v>37</v>
      </c>
      <c r="AX392" s="13" t="s">
        <v>76</v>
      </c>
      <c r="AY392" s="165" t="s">
        <v>189</v>
      </c>
    </row>
    <row r="393" spans="1:65" s="14" customFormat="1" ht="11.25">
      <c r="B393" s="171"/>
      <c r="D393" s="164" t="s">
        <v>200</v>
      </c>
      <c r="E393" s="172" t="s">
        <v>3</v>
      </c>
      <c r="F393" s="173" t="s">
        <v>901</v>
      </c>
      <c r="H393" s="174">
        <v>1.44</v>
      </c>
      <c r="I393" s="175"/>
      <c r="L393" s="171"/>
      <c r="M393" s="176"/>
      <c r="N393" s="177"/>
      <c r="O393" s="177"/>
      <c r="P393" s="177"/>
      <c r="Q393" s="177"/>
      <c r="R393" s="177"/>
      <c r="S393" s="177"/>
      <c r="T393" s="178"/>
      <c r="AT393" s="172" t="s">
        <v>200</v>
      </c>
      <c r="AU393" s="172" t="s">
        <v>85</v>
      </c>
      <c r="AV393" s="14" t="s">
        <v>85</v>
      </c>
      <c r="AW393" s="14" t="s">
        <v>37</v>
      </c>
      <c r="AX393" s="14" t="s">
        <v>76</v>
      </c>
      <c r="AY393" s="172" t="s">
        <v>189</v>
      </c>
    </row>
    <row r="394" spans="1:65" s="15" customFormat="1" ht="11.25">
      <c r="B394" s="179"/>
      <c r="D394" s="164" t="s">
        <v>200</v>
      </c>
      <c r="E394" s="180" t="s">
        <v>3</v>
      </c>
      <c r="F394" s="181" t="s">
        <v>203</v>
      </c>
      <c r="H394" s="182">
        <v>1.44</v>
      </c>
      <c r="I394" s="183"/>
      <c r="L394" s="179"/>
      <c r="M394" s="184"/>
      <c r="N394" s="185"/>
      <c r="O394" s="185"/>
      <c r="P394" s="185"/>
      <c r="Q394" s="185"/>
      <c r="R394" s="185"/>
      <c r="S394" s="185"/>
      <c r="T394" s="186"/>
      <c r="AT394" s="180" t="s">
        <v>200</v>
      </c>
      <c r="AU394" s="180" t="s">
        <v>85</v>
      </c>
      <c r="AV394" s="15" t="s">
        <v>196</v>
      </c>
      <c r="AW394" s="15" t="s">
        <v>37</v>
      </c>
      <c r="AX394" s="15" t="s">
        <v>83</v>
      </c>
      <c r="AY394" s="180" t="s">
        <v>189</v>
      </c>
    </row>
    <row r="395" spans="1:65" s="2" customFormat="1" ht="16.5" customHeight="1">
      <c r="A395" s="34"/>
      <c r="B395" s="144"/>
      <c r="C395" s="145" t="s">
        <v>601</v>
      </c>
      <c r="D395" s="145" t="s">
        <v>191</v>
      </c>
      <c r="E395" s="146" t="s">
        <v>1132</v>
      </c>
      <c r="F395" s="147" t="s">
        <v>1133</v>
      </c>
      <c r="G395" s="148" t="s">
        <v>212</v>
      </c>
      <c r="H395" s="149">
        <v>30.696000000000002</v>
      </c>
      <c r="I395" s="150"/>
      <c r="J395" s="151">
        <f>ROUND(I395*H395,2)</f>
        <v>0</v>
      </c>
      <c r="K395" s="147" t="s">
        <v>195</v>
      </c>
      <c r="L395" s="35"/>
      <c r="M395" s="152" t="s">
        <v>3</v>
      </c>
      <c r="N395" s="153" t="s">
        <v>47</v>
      </c>
      <c r="O395" s="55"/>
      <c r="P395" s="154">
        <f>O395*H395</f>
        <v>0</v>
      </c>
      <c r="Q395" s="154">
        <v>2.09</v>
      </c>
      <c r="R395" s="154">
        <f>Q395*H395</f>
        <v>64.154640000000001</v>
      </c>
      <c r="S395" s="154">
        <v>0</v>
      </c>
      <c r="T395" s="155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56" t="s">
        <v>196</v>
      </c>
      <c r="AT395" s="156" t="s">
        <v>191</v>
      </c>
      <c r="AU395" s="156" t="s">
        <v>85</v>
      </c>
      <c r="AY395" s="19" t="s">
        <v>189</v>
      </c>
      <c r="BE395" s="157">
        <f>IF(N395="základní",J395,0)</f>
        <v>0</v>
      </c>
      <c r="BF395" s="157">
        <f>IF(N395="snížená",J395,0)</f>
        <v>0</v>
      </c>
      <c r="BG395" s="157">
        <f>IF(N395="zákl. přenesená",J395,0)</f>
        <v>0</v>
      </c>
      <c r="BH395" s="157">
        <f>IF(N395="sníž. přenesená",J395,0)</f>
        <v>0</v>
      </c>
      <c r="BI395" s="157">
        <f>IF(N395="nulová",J395,0)</f>
        <v>0</v>
      </c>
      <c r="BJ395" s="19" t="s">
        <v>83</v>
      </c>
      <c r="BK395" s="157">
        <f>ROUND(I395*H395,2)</f>
        <v>0</v>
      </c>
      <c r="BL395" s="19" t="s">
        <v>196</v>
      </c>
      <c r="BM395" s="156" t="s">
        <v>1134</v>
      </c>
    </row>
    <row r="396" spans="1:65" s="2" customFormat="1" ht="11.25">
      <c r="A396" s="34"/>
      <c r="B396" s="35"/>
      <c r="C396" s="34"/>
      <c r="D396" s="158" t="s">
        <v>198</v>
      </c>
      <c r="E396" s="34"/>
      <c r="F396" s="159" t="s">
        <v>1135</v>
      </c>
      <c r="G396" s="34"/>
      <c r="H396" s="34"/>
      <c r="I396" s="160"/>
      <c r="J396" s="34"/>
      <c r="K396" s="34"/>
      <c r="L396" s="35"/>
      <c r="M396" s="161"/>
      <c r="N396" s="162"/>
      <c r="O396" s="55"/>
      <c r="P396" s="55"/>
      <c r="Q396" s="55"/>
      <c r="R396" s="55"/>
      <c r="S396" s="55"/>
      <c r="T396" s="56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9" t="s">
        <v>198</v>
      </c>
      <c r="AU396" s="19" t="s">
        <v>85</v>
      </c>
    </row>
    <row r="397" spans="1:65" s="13" customFormat="1" ht="11.25">
      <c r="B397" s="163"/>
      <c r="D397" s="164" t="s">
        <v>200</v>
      </c>
      <c r="E397" s="165" t="s">
        <v>3</v>
      </c>
      <c r="F397" s="166" t="s">
        <v>1136</v>
      </c>
      <c r="H397" s="165" t="s">
        <v>3</v>
      </c>
      <c r="I397" s="167"/>
      <c r="L397" s="163"/>
      <c r="M397" s="168"/>
      <c r="N397" s="169"/>
      <c r="O397" s="169"/>
      <c r="P397" s="169"/>
      <c r="Q397" s="169"/>
      <c r="R397" s="169"/>
      <c r="S397" s="169"/>
      <c r="T397" s="170"/>
      <c r="AT397" s="165" t="s">
        <v>200</v>
      </c>
      <c r="AU397" s="165" t="s">
        <v>85</v>
      </c>
      <c r="AV397" s="13" t="s">
        <v>83</v>
      </c>
      <c r="AW397" s="13" t="s">
        <v>37</v>
      </c>
      <c r="AX397" s="13" t="s">
        <v>76</v>
      </c>
      <c r="AY397" s="165" t="s">
        <v>189</v>
      </c>
    </row>
    <row r="398" spans="1:65" s="14" customFormat="1" ht="11.25">
      <c r="B398" s="171"/>
      <c r="D398" s="164" t="s">
        <v>200</v>
      </c>
      <c r="E398" s="172" t="s">
        <v>3</v>
      </c>
      <c r="F398" s="173" t="s">
        <v>1137</v>
      </c>
      <c r="H398" s="174">
        <v>16.335999999999999</v>
      </c>
      <c r="I398" s="175"/>
      <c r="L398" s="171"/>
      <c r="M398" s="176"/>
      <c r="N398" s="177"/>
      <c r="O398" s="177"/>
      <c r="P398" s="177"/>
      <c r="Q398" s="177"/>
      <c r="R398" s="177"/>
      <c r="S398" s="177"/>
      <c r="T398" s="178"/>
      <c r="AT398" s="172" t="s">
        <v>200</v>
      </c>
      <c r="AU398" s="172" t="s">
        <v>85</v>
      </c>
      <c r="AV398" s="14" t="s">
        <v>85</v>
      </c>
      <c r="AW398" s="14" t="s">
        <v>37</v>
      </c>
      <c r="AX398" s="14" t="s">
        <v>76</v>
      </c>
      <c r="AY398" s="172" t="s">
        <v>189</v>
      </c>
    </row>
    <row r="399" spans="1:65" s="14" customFormat="1" ht="11.25">
      <c r="B399" s="171"/>
      <c r="D399" s="164" t="s">
        <v>200</v>
      </c>
      <c r="E399" s="172" t="s">
        <v>3</v>
      </c>
      <c r="F399" s="173" t="s">
        <v>1138</v>
      </c>
      <c r="H399" s="174">
        <v>14.36</v>
      </c>
      <c r="I399" s="175"/>
      <c r="L399" s="171"/>
      <c r="M399" s="176"/>
      <c r="N399" s="177"/>
      <c r="O399" s="177"/>
      <c r="P399" s="177"/>
      <c r="Q399" s="177"/>
      <c r="R399" s="177"/>
      <c r="S399" s="177"/>
      <c r="T399" s="178"/>
      <c r="AT399" s="172" t="s">
        <v>200</v>
      </c>
      <c r="AU399" s="172" t="s">
        <v>85</v>
      </c>
      <c r="AV399" s="14" t="s">
        <v>85</v>
      </c>
      <c r="AW399" s="14" t="s">
        <v>37</v>
      </c>
      <c r="AX399" s="14" t="s">
        <v>76</v>
      </c>
      <c r="AY399" s="172" t="s">
        <v>189</v>
      </c>
    </row>
    <row r="400" spans="1:65" s="15" customFormat="1" ht="11.25">
      <c r="B400" s="179"/>
      <c r="D400" s="164" t="s">
        <v>200</v>
      </c>
      <c r="E400" s="180" t="s">
        <v>3</v>
      </c>
      <c r="F400" s="181" t="s">
        <v>203</v>
      </c>
      <c r="H400" s="182">
        <v>30.696000000000002</v>
      </c>
      <c r="I400" s="183"/>
      <c r="L400" s="179"/>
      <c r="M400" s="184"/>
      <c r="N400" s="185"/>
      <c r="O400" s="185"/>
      <c r="P400" s="185"/>
      <c r="Q400" s="185"/>
      <c r="R400" s="185"/>
      <c r="S400" s="185"/>
      <c r="T400" s="186"/>
      <c r="AT400" s="180" t="s">
        <v>200</v>
      </c>
      <c r="AU400" s="180" t="s">
        <v>85</v>
      </c>
      <c r="AV400" s="15" t="s">
        <v>196</v>
      </c>
      <c r="AW400" s="15" t="s">
        <v>37</v>
      </c>
      <c r="AX400" s="15" t="s">
        <v>83</v>
      </c>
      <c r="AY400" s="180" t="s">
        <v>189</v>
      </c>
    </row>
    <row r="401" spans="1:65" s="2" customFormat="1" ht="33" customHeight="1">
      <c r="A401" s="34"/>
      <c r="B401" s="144"/>
      <c r="C401" s="145" t="s">
        <v>608</v>
      </c>
      <c r="D401" s="145" t="s">
        <v>191</v>
      </c>
      <c r="E401" s="146" t="s">
        <v>1139</v>
      </c>
      <c r="F401" s="147" t="s">
        <v>1140</v>
      </c>
      <c r="G401" s="148" t="s">
        <v>212</v>
      </c>
      <c r="H401" s="149">
        <v>19.385999999999999</v>
      </c>
      <c r="I401" s="150"/>
      <c r="J401" s="151">
        <f>ROUND(I401*H401,2)</f>
        <v>0</v>
      </c>
      <c r="K401" s="147" t="s">
        <v>195</v>
      </c>
      <c r="L401" s="35"/>
      <c r="M401" s="152" t="s">
        <v>3</v>
      </c>
      <c r="N401" s="153" t="s">
        <v>47</v>
      </c>
      <c r="O401" s="55"/>
      <c r="P401" s="154">
        <f>O401*H401</f>
        <v>0</v>
      </c>
      <c r="Q401" s="154">
        <v>2.5068199999999998</v>
      </c>
      <c r="R401" s="154">
        <f>Q401*H401</f>
        <v>48.597212519999992</v>
      </c>
      <c r="S401" s="154">
        <v>0</v>
      </c>
      <c r="T401" s="155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56" t="s">
        <v>196</v>
      </c>
      <c r="AT401" s="156" t="s">
        <v>191</v>
      </c>
      <c r="AU401" s="156" t="s">
        <v>85</v>
      </c>
      <c r="AY401" s="19" t="s">
        <v>189</v>
      </c>
      <c r="BE401" s="157">
        <f>IF(N401="základní",J401,0)</f>
        <v>0</v>
      </c>
      <c r="BF401" s="157">
        <f>IF(N401="snížená",J401,0)</f>
        <v>0</v>
      </c>
      <c r="BG401" s="157">
        <f>IF(N401="zákl. přenesená",J401,0)</f>
        <v>0</v>
      </c>
      <c r="BH401" s="157">
        <f>IF(N401="sníž. přenesená",J401,0)</f>
        <v>0</v>
      </c>
      <c r="BI401" s="157">
        <f>IF(N401="nulová",J401,0)</f>
        <v>0</v>
      </c>
      <c r="BJ401" s="19" t="s">
        <v>83</v>
      </c>
      <c r="BK401" s="157">
        <f>ROUND(I401*H401,2)</f>
        <v>0</v>
      </c>
      <c r="BL401" s="19" t="s">
        <v>196</v>
      </c>
      <c r="BM401" s="156" t="s">
        <v>1141</v>
      </c>
    </row>
    <row r="402" spans="1:65" s="2" customFormat="1" ht="11.25">
      <c r="A402" s="34"/>
      <c r="B402" s="35"/>
      <c r="C402" s="34"/>
      <c r="D402" s="158" t="s">
        <v>198</v>
      </c>
      <c r="E402" s="34"/>
      <c r="F402" s="159" t="s">
        <v>1142</v>
      </c>
      <c r="G402" s="34"/>
      <c r="H402" s="34"/>
      <c r="I402" s="160"/>
      <c r="J402" s="34"/>
      <c r="K402" s="34"/>
      <c r="L402" s="35"/>
      <c r="M402" s="161"/>
      <c r="N402" s="162"/>
      <c r="O402" s="55"/>
      <c r="P402" s="55"/>
      <c r="Q402" s="55"/>
      <c r="R402" s="55"/>
      <c r="S402" s="55"/>
      <c r="T402" s="56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T402" s="19" t="s">
        <v>198</v>
      </c>
      <c r="AU402" s="19" t="s">
        <v>85</v>
      </c>
    </row>
    <row r="403" spans="1:65" s="13" customFormat="1" ht="11.25">
      <c r="B403" s="163"/>
      <c r="D403" s="164" t="s">
        <v>200</v>
      </c>
      <c r="E403" s="165" t="s">
        <v>3</v>
      </c>
      <c r="F403" s="166" t="s">
        <v>810</v>
      </c>
      <c r="H403" s="165" t="s">
        <v>3</v>
      </c>
      <c r="I403" s="167"/>
      <c r="L403" s="163"/>
      <c r="M403" s="168"/>
      <c r="N403" s="169"/>
      <c r="O403" s="169"/>
      <c r="P403" s="169"/>
      <c r="Q403" s="169"/>
      <c r="R403" s="169"/>
      <c r="S403" s="169"/>
      <c r="T403" s="170"/>
      <c r="AT403" s="165" t="s">
        <v>200</v>
      </c>
      <c r="AU403" s="165" t="s">
        <v>85</v>
      </c>
      <c r="AV403" s="13" t="s">
        <v>83</v>
      </c>
      <c r="AW403" s="13" t="s">
        <v>37</v>
      </c>
      <c r="AX403" s="13" t="s">
        <v>76</v>
      </c>
      <c r="AY403" s="165" t="s">
        <v>189</v>
      </c>
    </row>
    <row r="404" spans="1:65" s="14" customFormat="1" ht="11.25">
      <c r="B404" s="171"/>
      <c r="D404" s="164" t="s">
        <v>200</v>
      </c>
      <c r="E404" s="172" t="s">
        <v>3</v>
      </c>
      <c r="F404" s="173" t="s">
        <v>817</v>
      </c>
      <c r="H404" s="174">
        <v>8.1539999999999999</v>
      </c>
      <c r="I404" s="175"/>
      <c r="L404" s="171"/>
      <c r="M404" s="176"/>
      <c r="N404" s="177"/>
      <c r="O404" s="177"/>
      <c r="P404" s="177"/>
      <c r="Q404" s="177"/>
      <c r="R404" s="177"/>
      <c r="S404" s="177"/>
      <c r="T404" s="178"/>
      <c r="AT404" s="172" t="s">
        <v>200</v>
      </c>
      <c r="AU404" s="172" t="s">
        <v>85</v>
      </c>
      <c r="AV404" s="14" t="s">
        <v>85</v>
      </c>
      <c r="AW404" s="14" t="s">
        <v>37</v>
      </c>
      <c r="AX404" s="14" t="s">
        <v>76</v>
      </c>
      <c r="AY404" s="172" t="s">
        <v>189</v>
      </c>
    </row>
    <row r="405" spans="1:65" s="14" customFormat="1" ht="11.25">
      <c r="B405" s="171"/>
      <c r="D405" s="164" t="s">
        <v>200</v>
      </c>
      <c r="E405" s="172" t="s">
        <v>3</v>
      </c>
      <c r="F405" s="173" t="s">
        <v>818</v>
      </c>
      <c r="H405" s="174">
        <v>11.231999999999999</v>
      </c>
      <c r="I405" s="175"/>
      <c r="L405" s="171"/>
      <c r="M405" s="176"/>
      <c r="N405" s="177"/>
      <c r="O405" s="177"/>
      <c r="P405" s="177"/>
      <c r="Q405" s="177"/>
      <c r="R405" s="177"/>
      <c r="S405" s="177"/>
      <c r="T405" s="178"/>
      <c r="AT405" s="172" t="s">
        <v>200</v>
      </c>
      <c r="AU405" s="172" t="s">
        <v>85</v>
      </c>
      <c r="AV405" s="14" t="s">
        <v>85</v>
      </c>
      <c r="AW405" s="14" t="s">
        <v>37</v>
      </c>
      <c r="AX405" s="14" t="s">
        <v>76</v>
      </c>
      <c r="AY405" s="172" t="s">
        <v>189</v>
      </c>
    </row>
    <row r="406" spans="1:65" s="15" customFormat="1" ht="11.25">
      <c r="B406" s="179"/>
      <c r="D406" s="164" t="s">
        <v>200</v>
      </c>
      <c r="E406" s="180" t="s">
        <v>3</v>
      </c>
      <c r="F406" s="181" t="s">
        <v>203</v>
      </c>
      <c r="H406" s="182">
        <v>19.385999999999999</v>
      </c>
      <c r="I406" s="183"/>
      <c r="L406" s="179"/>
      <c r="M406" s="184"/>
      <c r="N406" s="185"/>
      <c r="O406" s="185"/>
      <c r="P406" s="185"/>
      <c r="Q406" s="185"/>
      <c r="R406" s="185"/>
      <c r="S406" s="185"/>
      <c r="T406" s="186"/>
      <c r="AT406" s="180" t="s">
        <v>200</v>
      </c>
      <c r="AU406" s="180" t="s">
        <v>85</v>
      </c>
      <c r="AV406" s="15" t="s">
        <v>196</v>
      </c>
      <c r="AW406" s="15" t="s">
        <v>37</v>
      </c>
      <c r="AX406" s="15" t="s">
        <v>83</v>
      </c>
      <c r="AY406" s="180" t="s">
        <v>189</v>
      </c>
    </row>
    <row r="407" spans="1:65" s="2" customFormat="1" ht="24.2" customHeight="1">
      <c r="A407" s="34"/>
      <c r="B407" s="144"/>
      <c r="C407" s="145" t="s">
        <v>615</v>
      </c>
      <c r="D407" s="145" t="s">
        <v>191</v>
      </c>
      <c r="E407" s="146" t="s">
        <v>1143</v>
      </c>
      <c r="F407" s="147" t="s">
        <v>1144</v>
      </c>
      <c r="G407" s="148" t="s">
        <v>212</v>
      </c>
      <c r="H407" s="149">
        <v>18.792000000000002</v>
      </c>
      <c r="I407" s="150"/>
      <c r="J407" s="151">
        <f>ROUND(I407*H407,2)</f>
        <v>0</v>
      </c>
      <c r="K407" s="147" t="s">
        <v>195</v>
      </c>
      <c r="L407" s="35"/>
      <c r="M407" s="152" t="s">
        <v>3</v>
      </c>
      <c r="N407" s="153" t="s">
        <v>47</v>
      </c>
      <c r="O407" s="55"/>
      <c r="P407" s="154">
        <f>O407*H407</f>
        <v>0</v>
      </c>
      <c r="Q407" s="154">
        <v>2.4340799999999998</v>
      </c>
      <c r="R407" s="154">
        <f>Q407*H407</f>
        <v>45.74123136</v>
      </c>
      <c r="S407" s="154">
        <v>0</v>
      </c>
      <c r="T407" s="155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56" t="s">
        <v>196</v>
      </c>
      <c r="AT407" s="156" t="s">
        <v>191</v>
      </c>
      <c r="AU407" s="156" t="s">
        <v>85</v>
      </c>
      <c r="AY407" s="19" t="s">
        <v>189</v>
      </c>
      <c r="BE407" s="157">
        <f>IF(N407="základní",J407,0)</f>
        <v>0</v>
      </c>
      <c r="BF407" s="157">
        <f>IF(N407="snížená",J407,0)</f>
        <v>0</v>
      </c>
      <c r="BG407" s="157">
        <f>IF(N407="zákl. přenesená",J407,0)</f>
        <v>0</v>
      </c>
      <c r="BH407" s="157">
        <f>IF(N407="sníž. přenesená",J407,0)</f>
        <v>0</v>
      </c>
      <c r="BI407" s="157">
        <f>IF(N407="nulová",J407,0)</f>
        <v>0</v>
      </c>
      <c r="BJ407" s="19" t="s">
        <v>83</v>
      </c>
      <c r="BK407" s="157">
        <f>ROUND(I407*H407,2)</f>
        <v>0</v>
      </c>
      <c r="BL407" s="19" t="s">
        <v>196</v>
      </c>
      <c r="BM407" s="156" t="s">
        <v>1145</v>
      </c>
    </row>
    <row r="408" spans="1:65" s="2" customFormat="1" ht="11.25">
      <c r="A408" s="34"/>
      <c r="B408" s="35"/>
      <c r="C408" s="34"/>
      <c r="D408" s="158" t="s">
        <v>198</v>
      </c>
      <c r="E408" s="34"/>
      <c r="F408" s="159" t="s">
        <v>1146</v>
      </c>
      <c r="G408" s="34"/>
      <c r="H408" s="34"/>
      <c r="I408" s="160"/>
      <c r="J408" s="34"/>
      <c r="K408" s="34"/>
      <c r="L408" s="35"/>
      <c r="M408" s="161"/>
      <c r="N408" s="162"/>
      <c r="O408" s="55"/>
      <c r="P408" s="55"/>
      <c r="Q408" s="55"/>
      <c r="R408" s="55"/>
      <c r="S408" s="55"/>
      <c r="T408" s="56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T408" s="19" t="s">
        <v>198</v>
      </c>
      <c r="AU408" s="19" t="s">
        <v>85</v>
      </c>
    </row>
    <row r="409" spans="1:65" s="13" customFormat="1" ht="11.25">
      <c r="B409" s="163"/>
      <c r="D409" s="164" t="s">
        <v>200</v>
      </c>
      <c r="E409" s="165" t="s">
        <v>3</v>
      </c>
      <c r="F409" s="166" t="s">
        <v>804</v>
      </c>
      <c r="H409" s="165" t="s">
        <v>3</v>
      </c>
      <c r="I409" s="167"/>
      <c r="L409" s="163"/>
      <c r="M409" s="168"/>
      <c r="N409" s="169"/>
      <c r="O409" s="169"/>
      <c r="P409" s="169"/>
      <c r="Q409" s="169"/>
      <c r="R409" s="169"/>
      <c r="S409" s="169"/>
      <c r="T409" s="170"/>
      <c r="AT409" s="165" t="s">
        <v>200</v>
      </c>
      <c r="AU409" s="165" t="s">
        <v>85</v>
      </c>
      <c r="AV409" s="13" t="s">
        <v>83</v>
      </c>
      <c r="AW409" s="13" t="s">
        <v>37</v>
      </c>
      <c r="AX409" s="13" t="s">
        <v>76</v>
      </c>
      <c r="AY409" s="165" t="s">
        <v>189</v>
      </c>
    </row>
    <row r="410" spans="1:65" s="14" customFormat="1" ht="11.25">
      <c r="B410" s="171"/>
      <c r="D410" s="164" t="s">
        <v>200</v>
      </c>
      <c r="E410" s="172" t="s">
        <v>3</v>
      </c>
      <c r="F410" s="173" t="s">
        <v>805</v>
      </c>
      <c r="H410" s="174">
        <v>18.792000000000002</v>
      </c>
      <c r="I410" s="175"/>
      <c r="L410" s="171"/>
      <c r="M410" s="176"/>
      <c r="N410" s="177"/>
      <c r="O410" s="177"/>
      <c r="P410" s="177"/>
      <c r="Q410" s="177"/>
      <c r="R410" s="177"/>
      <c r="S410" s="177"/>
      <c r="T410" s="178"/>
      <c r="AT410" s="172" t="s">
        <v>200</v>
      </c>
      <c r="AU410" s="172" t="s">
        <v>85</v>
      </c>
      <c r="AV410" s="14" t="s">
        <v>85</v>
      </c>
      <c r="AW410" s="14" t="s">
        <v>37</v>
      </c>
      <c r="AX410" s="14" t="s">
        <v>76</v>
      </c>
      <c r="AY410" s="172" t="s">
        <v>189</v>
      </c>
    </row>
    <row r="411" spans="1:65" s="15" customFormat="1" ht="11.25">
      <c r="B411" s="179"/>
      <c r="D411" s="164" t="s">
        <v>200</v>
      </c>
      <c r="E411" s="180" t="s">
        <v>3</v>
      </c>
      <c r="F411" s="181" t="s">
        <v>203</v>
      </c>
      <c r="H411" s="182">
        <v>18.792000000000002</v>
      </c>
      <c r="I411" s="183"/>
      <c r="L411" s="179"/>
      <c r="M411" s="184"/>
      <c r="N411" s="185"/>
      <c r="O411" s="185"/>
      <c r="P411" s="185"/>
      <c r="Q411" s="185"/>
      <c r="R411" s="185"/>
      <c r="S411" s="185"/>
      <c r="T411" s="186"/>
      <c r="AT411" s="180" t="s">
        <v>200</v>
      </c>
      <c r="AU411" s="180" t="s">
        <v>85</v>
      </c>
      <c r="AV411" s="15" t="s">
        <v>196</v>
      </c>
      <c r="AW411" s="15" t="s">
        <v>37</v>
      </c>
      <c r="AX411" s="15" t="s">
        <v>83</v>
      </c>
      <c r="AY411" s="180" t="s">
        <v>189</v>
      </c>
    </row>
    <row r="412" spans="1:65" s="2" customFormat="1" ht="24.2" customHeight="1">
      <c r="A412" s="34"/>
      <c r="B412" s="144"/>
      <c r="C412" s="145" t="s">
        <v>624</v>
      </c>
      <c r="D412" s="145" t="s">
        <v>191</v>
      </c>
      <c r="E412" s="146" t="s">
        <v>1147</v>
      </c>
      <c r="F412" s="147" t="s">
        <v>1148</v>
      </c>
      <c r="G412" s="148" t="s">
        <v>221</v>
      </c>
      <c r="H412" s="149">
        <v>302.06</v>
      </c>
      <c r="I412" s="150"/>
      <c r="J412" s="151">
        <f>ROUND(I412*H412,2)</f>
        <v>0</v>
      </c>
      <c r="K412" s="147" t="s">
        <v>195</v>
      </c>
      <c r="L412" s="35"/>
      <c r="M412" s="152" t="s">
        <v>3</v>
      </c>
      <c r="N412" s="153" t="s">
        <v>47</v>
      </c>
      <c r="O412" s="55"/>
      <c r="P412" s="154">
        <f>O412*H412</f>
        <v>0</v>
      </c>
      <c r="Q412" s="154">
        <v>0.74326999999999999</v>
      </c>
      <c r="R412" s="154">
        <f>Q412*H412</f>
        <v>224.51213619999999</v>
      </c>
      <c r="S412" s="154">
        <v>0</v>
      </c>
      <c r="T412" s="155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56" t="s">
        <v>196</v>
      </c>
      <c r="AT412" s="156" t="s">
        <v>191</v>
      </c>
      <c r="AU412" s="156" t="s">
        <v>85</v>
      </c>
      <c r="AY412" s="19" t="s">
        <v>189</v>
      </c>
      <c r="BE412" s="157">
        <f>IF(N412="základní",J412,0)</f>
        <v>0</v>
      </c>
      <c r="BF412" s="157">
        <f>IF(N412="snížená",J412,0)</f>
        <v>0</v>
      </c>
      <c r="BG412" s="157">
        <f>IF(N412="zákl. přenesená",J412,0)</f>
        <v>0</v>
      </c>
      <c r="BH412" s="157">
        <f>IF(N412="sníž. přenesená",J412,0)</f>
        <v>0</v>
      </c>
      <c r="BI412" s="157">
        <f>IF(N412="nulová",J412,0)</f>
        <v>0</v>
      </c>
      <c r="BJ412" s="19" t="s">
        <v>83</v>
      </c>
      <c r="BK412" s="157">
        <f>ROUND(I412*H412,2)</f>
        <v>0</v>
      </c>
      <c r="BL412" s="19" t="s">
        <v>196</v>
      </c>
      <c r="BM412" s="156" t="s">
        <v>1149</v>
      </c>
    </row>
    <row r="413" spans="1:65" s="2" customFormat="1" ht="11.25">
      <c r="A413" s="34"/>
      <c r="B413" s="35"/>
      <c r="C413" s="34"/>
      <c r="D413" s="158" t="s">
        <v>198</v>
      </c>
      <c r="E413" s="34"/>
      <c r="F413" s="159" t="s">
        <v>1150</v>
      </c>
      <c r="G413" s="34"/>
      <c r="H413" s="34"/>
      <c r="I413" s="160"/>
      <c r="J413" s="34"/>
      <c r="K413" s="34"/>
      <c r="L413" s="35"/>
      <c r="M413" s="161"/>
      <c r="N413" s="162"/>
      <c r="O413" s="55"/>
      <c r="P413" s="55"/>
      <c r="Q413" s="55"/>
      <c r="R413" s="55"/>
      <c r="S413" s="55"/>
      <c r="T413" s="56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9" t="s">
        <v>198</v>
      </c>
      <c r="AU413" s="19" t="s">
        <v>85</v>
      </c>
    </row>
    <row r="414" spans="1:65" s="13" customFormat="1" ht="11.25">
      <c r="B414" s="163"/>
      <c r="D414" s="164" t="s">
        <v>200</v>
      </c>
      <c r="E414" s="165" t="s">
        <v>3</v>
      </c>
      <c r="F414" s="166" t="s">
        <v>810</v>
      </c>
      <c r="H414" s="165" t="s">
        <v>3</v>
      </c>
      <c r="I414" s="167"/>
      <c r="L414" s="163"/>
      <c r="M414" s="168"/>
      <c r="N414" s="169"/>
      <c r="O414" s="169"/>
      <c r="P414" s="169"/>
      <c r="Q414" s="169"/>
      <c r="R414" s="169"/>
      <c r="S414" s="169"/>
      <c r="T414" s="170"/>
      <c r="AT414" s="165" t="s">
        <v>200</v>
      </c>
      <c r="AU414" s="165" t="s">
        <v>85</v>
      </c>
      <c r="AV414" s="13" t="s">
        <v>83</v>
      </c>
      <c r="AW414" s="13" t="s">
        <v>37</v>
      </c>
      <c r="AX414" s="13" t="s">
        <v>76</v>
      </c>
      <c r="AY414" s="165" t="s">
        <v>189</v>
      </c>
    </row>
    <row r="415" spans="1:65" s="14" customFormat="1" ht="11.25">
      <c r="B415" s="171"/>
      <c r="D415" s="164" t="s">
        <v>200</v>
      </c>
      <c r="E415" s="172" t="s">
        <v>3</v>
      </c>
      <c r="F415" s="173" t="s">
        <v>1151</v>
      </c>
      <c r="H415" s="174">
        <v>302.06</v>
      </c>
      <c r="I415" s="175"/>
      <c r="L415" s="171"/>
      <c r="M415" s="176"/>
      <c r="N415" s="177"/>
      <c r="O415" s="177"/>
      <c r="P415" s="177"/>
      <c r="Q415" s="177"/>
      <c r="R415" s="177"/>
      <c r="S415" s="177"/>
      <c r="T415" s="178"/>
      <c r="AT415" s="172" t="s">
        <v>200</v>
      </c>
      <c r="AU415" s="172" t="s">
        <v>85</v>
      </c>
      <c r="AV415" s="14" t="s">
        <v>85</v>
      </c>
      <c r="AW415" s="14" t="s">
        <v>37</v>
      </c>
      <c r="AX415" s="14" t="s">
        <v>76</v>
      </c>
      <c r="AY415" s="172" t="s">
        <v>189</v>
      </c>
    </row>
    <row r="416" spans="1:65" s="15" customFormat="1" ht="11.25">
      <c r="B416" s="179"/>
      <c r="D416" s="164" t="s">
        <v>200</v>
      </c>
      <c r="E416" s="180" t="s">
        <v>3</v>
      </c>
      <c r="F416" s="181" t="s">
        <v>203</v>
      </c>
      <c r="H416" s="182">
        <v>302.06</v>
      </c>
      <c r="I416" s="183"/>
      <c r="L416" s="179"/>
      <c r="M416" s="184"/>
      <c r="N416" s="185"/>
      <c r="O416" s="185"/>
      <c r="P416" s="185"/>
      <c r="Q416" s="185"/>
      <c r="R416" s="185"/>
      <c r="S416" s="185"/>
      <c r="T416" s="186"/>
      <c r="AT416" s="180" t="s">
        <v>200</v>
      </c>
      <c r="AU416" s="180" t="s">
        <v>85</v>
      </c>
      <c r="AV416" s="15" t="s">
        <v>196</v>
      </c>
      <c r="AW416" s="15" t="s">
        <v>37</v>
      </c>
      <c r="AX416" s="15" t="s">
        <v>83</v>
      </c>
      <c r="AY416" s="180" t="s">
        <v>189</v>
      </c>
    </row>
    <row r="417" spans="1:65" s="2" customFormat="1" ht="24.2" customHeight="1">
      <c r="A417" s="34"/>
      <c r="B417" s="144"/>
      <c r="C417" s="145" t="s">
        <v>1152</v>
      </c>
      <c r="D417" s="145" t="s">
        <v>191</v>
      </c>
      <c r="E417" s="146" t="s">
        <v>1153</v>
      </c>
      <c r="F417" s="147" t="s">
        <v>1154</v>
      </c>
      <c r="G417" s="148" t="s">
        <v>221</v>
      </c>
      <c r="H417" s="149">
        <v>8.44</v>
      </c>
      <c r="I417" s="150"/>
      <c r="J417" s="151">
        <f>ROUND(I417*H417,2)</f>
        <v>0</v>
      </c>
      <c r="K417" s="147" t="s">
        <v>195</v>
      </c>
      <c r="L417" s="35"/>
      <c r="M417" s="152" t="s">
        <v>3</v>
      </c>
      <c r="N417" s="153" t="s">
        <v>47</v>
      </c>
      <c r="O417" s="55"/>
      <c r="P417" s="154">
        <f>O417*H417</f>
        <v>0</v>
      </c>
      <c r="Q417" s="154">
        <v>1.0311999999999999</v>
      </c>
      <c r="R417" s="154">
        <f>Q417*H417</f>
        <v>8.7033279999999991</v>
      </c>
      <c r="S417" s="154">
        <v>0</v>
      </c>
      <c r="T417" s="155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56" t="s">
        <v>196</v>
      </c>
      <c r="AT417" s="156" t="s">
        <v>191</v>
      </c>
      <c r="AU417" s="156" t="s">
        <v>85</v>
      </c>
      <c r="AY417" s="19" t="s">
        <v>189</v>
      </c>
      <c r="BE417" s="157">
        <f>IF(N417="základní",J417,0)</f>
        <v>0</v>
      </c>
      <c r="BF417" s="157">
        <f>IF(N417="snížená",J417,0)</f>
        <v>0</v>
      </c>
      <c r="BG417" s="157">
        <f>IF(N417="zákl. přenesená",J417,0)</f>
        <v>0</v>
      </c>
      <c r="BH417" s="157">
        <f>IF(N417="sníž. přenesená",J417,0)</f>
        <v>0</v>
      </c>
      <c r="BI417" s="157">
        <f>IF(N417="nulová",J417,0)</f>
        <v>0</v>
      </c>
      <c r="BJ417" s="19" t="s">
        <v>83</v>
      </c>
      <c r="BK417" s="157">
        <f>ROUND(I417*H417,2)</f>
        <v>0</v>
      </c>
      <c r="BL417" s="19" t="s">
        <v>196</v>
      </c>
      <c r="BM417" s="156" t="s">
        <v>1155</v>
      </c>
    </row>
    <row r="418" spans="1:65" s="2" customFormat="1" ht="11.25">
      <c r="A418" s="34"/>
      <c r="B418" s="35"/>
      <c r="C418" s="34"/>
      <c r="D418" s="158" t="s">
        <v>198</v>
      </c>
      <c r="E418" s="34"/>
      <c r="F418" s="159" t="s">
        <v>1156</v>
      </c>
      <c r="G418" s="34"/>
      <c r="H418" s="34"/>
      <c r="I418" s="160"/>
      <c r="J418" s="34"/>
      <c r="K418" s="34"/>
      <c r="L418" s="35"/>
      <c r="M418" s="161"/>
      <c r="N418" s="162"/>
      <c r="O418" s="55"/>
      <c r="P418" s="55"/>
      <c r="Q418" s="55"/>
      <c r="R418" s="55"/>
      <c r="S418" s="55"/>
      <c r="T418" s="56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9" t="s">
        <v>198</v>
      </c>
      <c r="AU418" s="19" t="s">
        <v>85</v>
      </c>
    </row>
    <row r="419" spans="1:65" s="13" customFormat="1" ht="11.25">
      <c r="B419" s="163"/>
      <c r="D419" s="164" t="s">
        <v>200</v>
      </c>
      <c r="E419" s="165" t="s">
        <v>3</v>
      </c>
      <c r="F419" s="166" t="s">
        <v>1157</v>
      </c>
      <c r="H419" s="165" t="s">
        <v>3</v>
      </c>
      <c r="I419" s="167"/>
      <c r="L419" s="163"/>
      <c r="M419" s="168"/>
      <c r="N419" s="169"/>
      <c r="O419" s="169"/>
      <c r="P419" s="169"/>
      <c r="Q419" s="169"/>
      <c r="R419" s="169"/>
      <c r="S419" s="169"/>
      <c r="T419" s="170"/>
      <c r="AT419" s="165" t="s">
        <v>200</v>
      </c>
      <c r="AU419" s="165" t="s">
        <v>85</v>
      </c>
      <c r="AV419" s="13" t="s">
        <v>83</v>
      </c>
      <c r="AW419" s="13" t="s">
        <v>37</v>
      </c>
      <c r="AX419" s="13" t="s">
        <v>76</v>
      </c>
      <c r="AY419" s="165" t="s">
        <v>189</v>
      </c>
    </row>
    <row r="420" spans="1:65" s="14" customFormat="1" ht="11.25">
      <c r="B420" s="171"/>
      <c r="D420" s="164" t="s">
        <v>200</v>
      </c>
      <c r="E420" s="172" t="s">
        <v>3</v>
      </c>
      <c r="F420" s="173" t="s">
        <v>1158</v>
      </c>
      <c r="H420" s="174">
        <v>2.1749999999999998</v>
      </c>
      <c r="I420" s="175"/>
      <c r="L420" s="171"/>
      <c r="M420" s="176"/>
      <c r="N420" s="177"/>
      <c r="O420" s="177"/>
      <c r="P420" s="177"/>
      <c r="Q420" s="177"/>
      <c r="R420" s="177"/>
      <c r="S420" s="177"/>
      <c r="T420" s="178"/>
      <c r="AT420" s="172" t="s">
        <v>200</v>
      </c>
      <c r="AU420" s="172" t="s">
        <v>85</v>
      </c>
      <c r="AV420" s="14" t="s">
        <v>85</v>
      </c>
      <c r="AW420" s="14" t="s">
        <v>37</v>
      </c>
      <c r="AX420" s="14" t="s">
        <v>76</v>
      </c>
      <c r="AY420" s="172" t="s">
        <v>189</v>
      </c>
    </row>
    <row r="421" spans="1:65" s="14" customFormat="1" ht="11.25">
      <c r="B421" s="171"/>
      <c r="D421" s="164" t="s">
        <v>200</v>
      </c>
      <c r="E421" s="172" t="s">
        <v>3</v>
      </c>
      <c r="F421" s="173" t="s">
        <v>1159</v>
      </c>
      <c r="H421" s="174">
        <v>2.0750000000000002</v>
      </c>
      <c r="I421" s="175"/>
      <c r="L421" s="171"/>
      <c r="M421" s="176"/>
      <c r="N421" s="177"/>
      <c r="O421" s="177"/>
      <c r="P421" s="177"/>
      <c r="Q421" s="177"/>
      <c r="R421" s="177"/>
      <c r="S421" s="177"/>
      <c r="T421" s="178"/>
      <c r="AT421" s="172" t="s">
        <v>200</v>
      </c>
      <c r="AU421" s="172" t="s">
        <v>85</v>
      </c>
      <c r="AV421" s="14" t="s">
        <v>85</v>
      </c>
      <c r="AW421" s="14" t="s">
        <v>37</v>
      </c>
      <c r="AX421" s="14" t="s">
        <v>76</v>
      </c>
      <c r="AY421" s="172" t="s">
        <v>189</v>
      </c>
    </row>
    <row r="422" spans="1:65" s="14" customFormat="1" ht="11.25">
      <c r="B422" s="171"/>
      <c r="D422" s="164" t="s">
        <v>200</v>
      </c>
      <c r="E422" s="172" t="s">
        <v>3</v>
      </c>
      <c r="F422" s="173" t="s">
        <v>1160</v>
      </c>
      <c r="H422" s="174">
        <v>2.19</v>
      </c>
      <c r="I422" s="175"/>
      <c r="L422" s="171"/>
      <c r="M422" s="176"/>
      <c r="N422" s="177"/>
      <c r="O422" s="177"/>
      <c r="P422" s="177"/>
      <c r="Q422" s="177"/>
      <c r="R422" s="177"/>
      <c r="S422" s="177"/>
      <c r="T422" s="178"/>
      <c r="AT422" s="172" t="s">
        <v>200</v>
      </c>
      <c r="AU422" s="172" t="s">
        <v>85</v>
      </c>
      <c r="AV422" s="14" t="s">
        <v>85</v>
      </c>
      <c r="AW422" s="14" t="s">
        <v>37</v>
      </c>
      <c r="AX422" s="14" t="s">
        <v>76</v>
      </c>
      <c r="AY422" s="172" t="s">
        <v>189</v>
      </c>
    </row>
    <row r="423" spans="1:65" s="14" customFormat="1" ht="11.25">
      <c r="B423" s="171"/>
      <c r="D423" s="164" t="s">
        <v>200</v>
      </c>
      <c r="E423" s="172" t="s">
        <v>3</v>
      </c>
      <c r="F423" s="173" t="s">
        <v>1161</v>
      </c>
      <c r="H423" s="174">
        <v>2</v>
      </c>
      <c r="I423" s="175"/>
      <c r="L423" s="171"/>
      <c r="M423" s="176"/>
      <c r="N423" s="177"/>
      <c r="O423" s="177"/>
      <c r="P423" s="177"/>
      <c r="Q423" s="177"/>
      <c r="R423" s="177"/>
      <c r="S423" s="177"/>
      <c r="T423" s="178"/>
      <c r="AT423" s="172" t="s">
        <v>200</v>
      </c>
      <c r="AU423" s="172" t="s">
        <v>85</v>
      </c>
      <c r="AV423" s="14" t="s">
        <v>85</v>
      </c>
      <c r="AW423" s="14" t="s">
        <v>37</v>
      </c>
      <c r="AX423" s="14" t="s">
        <v>76</v>
      </c>
      <c r="AY423" s="172" t="s">
        <v>189</v>
      </c>
    </row>
    <row r="424" spans="1:65" s="15" customFormat="1" ht="11.25">
      <c r="B424" s="179"/>
      <c r="D424" s="164" t="s">
        <v>200</v>
      </c>
      <c r="E424" s="180" t="s">
        <v>3</v>
      </c>
      <c r="F424" s="181" t="s">
        <v>203</v>
      </c>
      <c r="H424" s="182">
        <v>8.44</v>
      </c>
      <c r="I424" s="183"/>
      <c r="L424" s="179"/>
      <c r="M424" s="184"/>
      <c r="N424" s="185"/>
      <c r="O424" s="185"/>
      <c r="P424" s="185"/>
      <c r="Q424" s="185"/>
      <c r="R424" s="185"/>
      <c r="S424" s="185"/>
      <c r="T424" s="186"/>
      <c r="AT424" s="180" t="s">
        <v>200</v>
      </c>
      <c r="AU424" s="180" t="s">
        <v>85</v>
      </c>
      <c r="AV424" s="15" t="s">
        <v>196</v>
      </c>
      <c r="AW424" s="15" t="s">
        <v>37</v>
      </c>
      <c r="AX424" s="15" t="s">
        <v>83</v>
      </c>
      <c r="AY424" s="180" t="s">
        <v>189</v>
      </c>
    </row>
    <row r="425" spans="1:65" s="12" customFormat="1" ht="22.9" customHeight="1">
      <c r="B425" s="131"/>
      <c r="D425" s="132" t="s">
        <v>75</v>
      </c>
      <c r="E425" s="142" t="s">
        <v>226</v>
      </c>
      <c r="F425" s="142" t="s">
        <v>310</v>
      </c>
      <c r="I425" s="134"/>
      <c r="J425" s="143">
        <f>BK425</f>
        <v>0</v>
      </c>
      <c r="L425" s="131"/>
      <c r="M425" s="136"/>
      <c r="N425" s="137"/>
      <c r="O425" s="137"/>
      <c r="P425" s="138">
        <f>SUM(P426:P470)</f>
        <v>0</v>
      </c>
      <c r="Q425" s="137"/>
      <c r="R425" s="138">
        <f>SUM(R426:R470)</f>
        <v>234.66779020000001</v>
      </c>
      <c r="S425" s="137"/>
      <c r="T425" s="139">
        <f>SUM(T426:T470)</f>
        <v>0</v>
      </c>
      <c r="AR425" s="132" t="s">
        <v>83</v>
      </c>
      <c r="AT425" s="140" t="s">
        <v>75</v>
      </c>
      <c r="AU425" s="140" t="s">
        <v>83</v>
      </c>
      <c r="AY425" s="132" t="s">
        <v>189</v>
      </c>
      <c r="BK425" s="141">
        <f>SUM(BK426:BK470)</f>
        <v>0</v>
      </c>
    </row>
    <row r="426" spans="1:65" s="2" customFormat="1" ht="16.5" customHeight="1">
      <c r="A426" s="34"/>
      <c r="B426" s="144"/>
      <c r="C426" s="145" t="s">
        <v>1162</v>
      </c>
      <c r="D426" s="145" t="s">
        <v>191</v>
      </c>
      <c r="E426" s="146" t="s">
        <v>318</v>
      </c>
      <c r="F426" s="147" t="s">
        <v>319</v>
      </c>
      <c r="G426" s="148" t="s">
        <v>221</v>
      </c>
      <c r="H426" s="149">
        <v>158</v>
      </c>
      <c r="I426" s="150"/>
      <c r="J426" s="151">
        <f>ROUND(I426*H426,2)</f>
        <v>0</v>
      </c>
      <c r="K426" s="147" t="s">
        <v>195</v>
      </c>
      <c r="L426" s="35"/>
      <c r="M426" s="152" t="s">
        <v>3</v>
      </c>
      <c r="N426" s="153" t="s">
        <v>47</v>
      </c>
      <c r="O426" s="55"/>
      <c r="P426" s="154">
        <f>O426*H426</f>
        <v>0</v>
      </c>
      <c r="Q426" s="154">
        <v>0.39100000000000001</v>
      </c>
      <c r="R426" s="154">
        <f>Q426*H426</f>
        <v>61.778000000000006</v>
      </c>
      <c r="S426" s="154">
        <v>0</v>
      </c>
      <c r="T426" s="155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56" t="s">
        <v>196</v>
      </c>
      <c r="AT426" s="156" t="s">
        <v>191</v>
      </c>
      <c r="AU426" s="156" t="s">
        <v>85</v>
      </c>
      <c r="AY426" s="19" t="s">
        <v>189</v>
      </c>
      <c r="BE426" s="157">
        <f>IF(N426="základní",J426,0)</f>
        <v>0</v>
      </c>
      <c r="BF426" s="157">
        <f>IF(N426="snížená",J426,0)</f>
        <v>0</v>
      </c>
      <c r="BG426" s="157">
        <f>IF(N426="zákl. přenesená",J426,0)</f>
        <v>0</v>
      </c>
      <c r="BH426" s="157">
        <f>IF(N426="sníž. přenesená",J426,0)</f>
        <v>0</v>
      </c>
      <c r="BI426" s="157">
        <f>IF(N426="nulová",J426,0)</f>
        <v>0</v>
      </c>
      <c r="BJ426" s="19" t="s">
        <v>83</v>
      </c>
      <c r="BK426" s="157">
        <f>ROUND(I426*H426,2)</f>
        <v>0</v>
      </c>
      <c r="BL426" s="19" t="s">
        <v>196</v>
      </c>
      <c r="BM426" s="156" t="s">
        <v>1163</v>
      </c>
    </row>
    <row r="427" spans="1:65" s="2" customFormat="1" ht="11.25">
      <c r="A427" s="34"/>
      <c r="B427" s="35"/>
      <c r="C427" s="34"/>
      <c r="D427" s="158" t="s">
        <v>198</v>
      </c>
      <c r="E427" s="34"/>
      <c r="F427" s="159" t="s">
        <v>321</v>
      </c>
      <c r="G427" s="34"/>
      <c r="H427" s="34"/>
      <c r="I427" s="160"/>
      <c r="J427" s="34"/>
      <c r="K427" s="34"/>
      <c r="L427" s="35"/>
      <c r="M427" s="161"/>
      <c r="N427" s="162"/>
      <c r="O427" s="55"/>
      <c r="P427" s="55"/>
      <c r="Q427" s="55"/>
      <c r="R427" s="55"/>
      <c r="S427" s="55"/>
      <c r="T427" s="56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T427" s="19" t="s">
        <v>198</v>
      </c>
      <c r="AU427" s="19" t="s">
        <v>85</v>
      </c>
    </row>
    <row r="428" spans="1:65" s="13" customFormat="1" ht="11.25">
      <c r="B428" s="163"/>
      <c r="D428" s="164" t="s">
        <v>200</v>
      </c>
      <c r="E428" s="165" t="s">
        <v>3</v>
      </c>
      <c r="F428" s="166" t="s">
        <v>1164</v>
      </c>
      <c r="H428" s="165" t="s">
        <v>3</v>
      </c>
      <c r="I428" s="167"/>
      <c r="L428" s="163"/>
      <c r="M428" s="168"/>
      <c r="N428" s="169"/>
      <c r="O428" s="169"/>
      <c r="P428" s="169"/>
      <c r="Q428" s="169"/>
      <c r="R428" s="169"/>
      <c r="S428" s="169"/>
      <c r="T428" s="170"/>
      <c r="AT428" s="165" t="s">
        <v>200</v>
      </c>
      <c r="AU428" s="165" t="s">
        <v>85</v>
      </c>
      <c r="AV428" s="13" t="s">
        <v>83</v>
      </c>
      <c r="AW428" s="13" t="s">
        <v>37</v>
      </c>
      <c r="AX428" s="13" t="s">
        <v>76</v>
      </c>
      <c r="AY428" s="165" t="s">
        <v>189</v>
      </c>
    </row>
    <row r="429" spans="1:65" s="14" customFormat="1" ht="11.25">
      <c r="B429" s="171"/>
      <c r="D429" s="164" t="s">
        <v>200</v>
      </c>
      <c r="E429" s="172" t="s">
        <v>3</v>
      </c>
      <c r="F429" s="173" t="s">
        <v>1165</v>
      </c>
      <c r="H429" s="174">
        <v>158</v>
      </c>
      <c r="I429" s="175"/>
      <c r="L429" s="171"/>
      <c r="M429" s="176"/>
      <c r="N429" s="177"/>
      <c r="O429" s="177"/>
      <c r="P429" s="177"/>
      <c r="Q429" s="177"/>
      <c r="R429" s="177"/>
      <c r="S429" s="177"/>
      <c r="T429" s="178"/>
      <c r="AT429" s="172" t="s">
        <v>200</v>
      </c>
      <c r="AU429" s="172" t="s">
        <v>85</v>
      </c>
      <c r="AV429" s="14" t="s">
        <v>85</v>
      </c>
      <c r="AW429" s="14" t="s">
        <v>37</v>
      </c>
      <c r="AX429" s="14" t="s">
        <v>76</v>
      </c>
      <c r="AY429" s="172" t="s">
        <v>189</v>
      </c>
    </row>
    <row r="430" spans="1:65" s="15" customFormat="1" ht="11.25">
      <c r="B430" s="179"/>
      <c r="D430" s="164" t="s">
        <v>200</v>
      </c>
      <c r="E430" s="180" t="s">
        <v>3</v>
      </c>
      <c r="F430" s="181" t="s">
        <v>203</v>
      </c>
      <c r="H430" s="182">
        <v>158</v>
      </c>
      <c r="I430" s="183"/>
      <c r="L430" s="179"/>
      <c r="M430" s="184"/>
      <c r="N430" s="185"/>
      <c r="O430" s="185"/>
      <c r="P430" s="185"/>
      <c r="Q430" s="185"/>
      <c r="R430" s="185"/>
      <c r="S430" s="185"/>
      <c r="T430" s="186"/>
      <c r="AT430" s="180" t="s">
        <v>200</v>
      </c>
      <c r="AU430" s="180" t="s">
        <v>85</v>
      </c>
      <c r="AV430" s="15" t="s">
        <v>196</v>
      </c>
      <c r="AW430" s="15" t="s">
        <v>37</v>
      </c>
      <c r="AX430" s="15" t="s">
        <v>83</v>
      </c>
      <c r="AY430" s="180" t="s">
        <v>189</v>
      </c>
    </row>
    <row r="431" spans="1:65" s="2" customFormat="1" ht="16.5" customHeight="1">
      <c r="A431" s="34"/>
      <c r="B431" s="144"/>
      <c r="C431" s="145" t="s">
        <v>1166</v>
      </c>
      <c r="D431" s="145" t="s">
        <v>191</v>
      </c>
      <c r="E431" s="146" t="s">
        <v>326</v>
      </c>
      <c r="F431" s="147" t="s">
        <v>327</v>
      </c>
      <c r="G431" s="148" t="s">
        <v>221</v>
      </c>
      <c r="H431" s="149">
        <v>156</v>
      </c>
      <c r="I431" s="150"/>
      <c r="J431" s="151">
        <f>ROUND(I431*H431,2)</f>
        <v>0</v>
      </c>
      <c r="K431" s="147" t="s">
        <v>195</v>
      </c>
      <c r="L431" s="35"/>
      <c r="M431" s="152" t="s">
        <v>3</v>
      </c>
      <c r="N431" s="153" t="s">
        <v>47</v>
      </c>
      <c r="O431" s="55"/>
      <c r="P431" s="154">
        <f>O431*H431</f>
        <v>0</v>
      </c>
      <c r="Q431" s="154">
        <v>0.46</v>
      </c>
      <c r="R431" s="154">
        <f>Q431*H431</f>
        <v>71.760000000000005</v>
      </c>
      <c r="S431" s="154">
        <v>0</v>
      </c>
      <c r="T431" s="155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56" t="s">
        <v>196</v>
      </c>
      <c r="AT431" s="156" t="s">
        <v>191</v>
      </c>
      <c r="AU431" s="156" t="s">
        <v>85</v>
      </c>
      <c r="AY431" s="19" t="s">
        <v>189</v>
      </c>
      <c r="BE431" s="157">
        <f>IF(N431="základní",J431,0)</f>
        <v>0</v>
      </c>
      <c r="BF431" s="157">
        <f>IF(N431="snížená",J431,0)</f>
        <v>0</v>
      </c>
      <c r="BG431" s="157">
        <f>IF(N431="zákl. přenesená",J431,0)</f>
        <v>0</v>
      </c>
      <c r="BH431" s="157">
        <f>IF(N431="sníž. přenesená",J431,0)</f>
        <v>0</v>
      </c>
      <c r="BI431" s="157">
        <f>IF(N431="nulová",J431,0)</f>
        <v>0</v>
      </c>
      <c r="BJ431" s="19" t="s">
        <v>83</v>
      </c>
      <c r="BK431" s="157">
        <f>ROUND(I431*H431,2)</f>
        <v>0</v>
      </c>
      <c r="BL431" s="19" t="s">
        <v>196</v>
      </c>
      <c r="BM431" s="156" t="s">
        <v>1167</v>
      </c>
    </row>
    <row r="432" spans="1:65" s="2" customFormat="1" ht="11.25">
      <c r="A432" s="34"/>
      <c r="B432" s="35"/>
      <c r="C432" s="34"/>
      <c r="D432" s="158" t="s">
        <v>198</v>
      </c>
      <c r="E432" s="34"/>
      <c r="F432" s="159" t="s">
        <v>329</v>
      </c>
      <c r="G432" s="34"/>
      <c r="H432" s="34"/>
      <c r="I432" s="160"/>
      <c r="J432" s="34"/>
      <c r="K432" s="34"/>
      <c r="L432" s="35"/>
      <c r="M432" s="161"/>
      <c r="N432" s="162"/>
      <c r="O432" s="55"/>
      <c r="P432" s="55"/>
      <c r="Q432" s="55"/>
      <c r="R432" s="55"/>
      <c r="S432" s="55"/>
      <c r="T432" s="56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T432" s="19" t="s">
        <v>198</v>
      </c>
      <c r="AU432" s="19" t="s">
        <v>85</v>
      </c>
    </row>
    <row r="433" spans="1:65" s="13" customFormat="1" ht="11.25">
      <c r="B433" s="163"/>
      <c r="D433" s="164" t="s">
        <v>200</v>
      </c>
      <c r="E433" s="165" t="s">
        <v>3</v>
      </c>
      <c r="F433" s="166" t="s">
        <v>1168</v>
      </c>
      <c r="H433" s="165" t="s">
        <v>3</v>
      </c>
      <c r="I433" s="167"/>
      <c r="L433" s="163"/>
      <c r="M433" s="168"/>
      <c r="N433" s="169"/>
      <c r="O433" s="169"/>
      <c r="P433" s="169"/>
      <c r="Q433" s="169"/>
      <c r="R433" s="169"/>
      <c r="S433" s="169"/>
      <c r="T433" s="170"/>
      <c r="AT433" s="165" t="s">
        <v>200</v>
      </c>
      <c r="AU433" s="165" t="s">
        <v>85</v>
      </c>
      <c r="AV433" s="13" t="s">
        <v>83</v>
      </c>
      <c r="AW433" s="13" t="s">
        <v>37</v>
      </c>
      <c r="AX433" s="13" t="s">
        <v>76</v>
      </c>
      <c r="AY433" s="165" t="s">
        <v>189</v>
      </c>
    </row>
    <row r="434" spans="1:65" s="14" customFormat="1" ht="11.25">
      <c r="B434" s="171"/>
      <c r="D434" s="164" t="s">
        <v>200</v>
      </c>
      <c r="E434" s="172" t="s">
        <v>3</v>
      </c>
      <c r="F434" s="173" t="s">
        <v>1169</v>
      </c>
      <c r="H434" s="174">
        <v>156</v>
      </c>
      <c r="I434" s="175"/>
      <c r="L434" s="171"/>
      <c r="M434" s="176"/>
      <c r="N434" s="177"/>
      <c r="O434" s="177"/>
      <c r="P434" s="177"/>
      <c r="Q434" s="177"/>
      <c r="R434" s="177"/>
      <c r="S434" s="177"/>
      <c r="T434" s="178"/>
      <c r="AT434" s="172" t="s">
        <v>200</v>
      </c>
      <c r="AU434" s="172" t="s">
        <v>85</v>
      </c>
      <c r="AV434" s="14" t="s">
        <v>85</v>
      </c>
      <c r="AW434" s="14" t="s">
        <v>37</v>
      </c>
      <c r="AX434" s="14" t="s">
        <v>76</v>
      </c>
      <c r="AY434" s="172" t="s">
        <v>189</v>
      </c>
    </row>
    <row r="435" spans="1:65" s="15" customFormat="1" ht="11.25">
      <c r="B435" s="179"/>
      <c r="D435" s="164" t="s">
        <v>200</v>
      </c>
      <c r="E435" s="180" t="s">
        <v>3</v>
      </c>
      <c r="F435" s="181" t="s">
        <v>203</v>
      </c>
      <c r="H435" s="182">
        <v>156</v>
      </c>
      <c r="I435" s="183"/>
      <c r="L435" s="179"/>
      <c r="M435" s="184"/>
      <c r="N435" s="185"/>
      <c r="O435" s="185"/>
      <c r="P435" s="185"/>
      <c r="Q435" s="185"/>
      <c r="R435" s="185"/>
      <c r="S435" s="185"/>
      <c r="T435" s="186"/>
      <c r="AT435" s="180" t="s">
        <v>200</v>
      </c>
      <c r="AU435" s="180" t="s">
        <v>85</v>
      </c>
      <c r="AV435" s="15" t="s">
        <v>196</v>
      </c>
      <c r="AW435" s="15" t="s">
        <v>37</v>
      </c>
      <c r="AX435" s="15" t="s">
        <v>83</v>
      </c>
      <c r="AY435" s="180" t="s">
        <v>189</v>
      </c>
    </row>
    <row r="436" spans="1:65" s="2" customFormat="1" ht="24.2" customHeight="1">
      <c r="A436" s="34"/>
      <c r="B436" s="144"/>
      <c r="C436" s="145" t="s">
        <v>1170</v>
      </c>
      <c r="D436" s="145" t="s">
        <v>191</v>
      </c>
      <c r="E436" s="146" t="s">
        <v>333</v>
      </c>
      <c r="F436" s="147" t="s">
        <v>334</v>
      </c>
      <c r="G436" s="148" t="s">
        <v>221</v>
      </c>
      <c r="H436" s="149">
        <v>154</v>
      </c>
      <c r="I436" s="150"/>
      <c r="J436" s="151">
        <f>ROUND(I436*H436,2)</f>
        <v>0</v>
      </c>
      <c r="K436" s="147" t="s">
        <v>195</v>
      </c>
      <c r="L436" s="35"/>
      <c r="M436" s="152" t="s">
        <v>3</v>
      </c>
      <c r="N436" s="153" t="s">
        <v>47</v>
      </c>
      <c r="O436" s="55"/>
      <c r="P436" s="154">
        <f>O436*H436</f>
        <v>0</v>
      </c>
      <c r="Q436" s="154">
        <v>0.15826000000000001</v>
      </c>
      <c r="R436" s="154">
        <f>Q436*H436</f>
        <v>24.372040000000002</v>
      </c>
      <c r="S436" s="154">
        <v>0</v>
      </c>
      <c r="T436" s="155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56" t="s">
        <v>196</v>
      </c>
      <c r="AT436" s="156" t="s">
        <v>191</v>
      </c>
      <c r="AU436" s="156" t="s">
        <v>85</v>
      </c>
      <c r="AY436" s="19" t="s">
        <v>189</v>
      </c>
      <c r="BE436" s="157">
        <f>IF(N436="základní",J436,0)</f>
        <v>0</v>
      </c>
      <c r="BF436" s="157">
        <f>IF(N436="snížená",J436,0)</f>
        <v>0</v>
      </c>
      <c r="BG436" s="157">
        <f>IF(N436="zákl. přenesená",J436,0)</f>
        <v>0</v>
      </c>
      <c r="BH436" s="157">
        <f>IF(N436="sníž. přenesená",J436,0)</f>
        <v>0</v>
      </c>
      <c r="BI436" s="157">
        <f>IF(N436="nulová",J436,0)</f>
        <v>0</v>
      </c>
      <c r="BJ436" s="19" t="s">
        <v>83</v>
      </c>
      <c r="BK436" s="157">
        <f>ROUND(I436*H436,2)</f>
        <v>0</v>
      </c>
      <c r="BL436" s="19" t="s">
        <v>196</v>
      </c>
      <c r="BM436" s="156" t="s">
        <v>1171</v>
      </c>
    </row>
    <row r="437" spans="1:65" s="2" customFormat="1" ht="11.25">
      <c r="A437" s="34"/>
      <c r="B437" s="35"/>
      <c r="C437" s="34"/>
      <c r="D437" s="158" t="s">
        <v>198</v>
      </c>
      <c r="E437" s="34"/>
      <c r="F437" s="159" t="s">
        <v>336</v>
      </c>
      <c r="G437" s="34"/>
      <c r="H437" s="34"/>
      <c r="I437" s="160"/>
      <c r="J437" s="34"/>
      <c r="K437" s="34"/>
      <c r="L437" s="35"/>
      <c r="M437" s="161"/>
      <c r="N437" s="162"/>
      <c r="O437" s="55"/>
      <c r="P437" s="55"/>
      <c r="Q437" s="55"/>
      <c r="R437" s="55"/>
      <c r="S437" s="55"/>
      <c r="T437" s="56"/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T437" s="19" t="s">
        <v>198</v>
      </c>
      <c r="AU437" s="19" t="s">
        <v>85</v>
      </c>
    </row>
    <row r="438" spans="1:65" s="13" customFormat="1" ht="11.25">
      <c r="B438" s="163"/>
      <c r="D438" s="164" t="s">
        <v>200</v>
      </c>
      <c r="E438" s="165" t="s">
        <v>3</v>
      </c>
      <c r="F438" s="166" t="s">
        <v>1172</v>
      </c>
      <c r="H438" s="165" t="s">
        <v>3</v>
      </c>
      <c r="I438" s="167"/>
      <c r="L438" s="163"/>
      <c r="M438" s="168"/>
      <c r="N438" s="169"/>
      <c r="O438" s="169"/>
      <c r="P438" s="169"/>
      <c r="Q438" s="169"/>
      <c r="R438" s="169"/>
      <c r="S438" s="169"/>
      <c r="T438" s="170"/>
      <c r="AT438" s="165" t="s">
        <v>200</v>
      </c>
      <c r="AU438" s="165" t="s">
        <v>85</v>
      </c>
      <c r="AV438" s="13" t="s">
        <v>83</v>
      </c>
      <c r="AW438" s="13" t="s">
        <v>37</v>
      </c>
      <c r="AX438" s="13" t="s">
        <v>76</v>
      </c>
      <c r="AY438" s="165" t="s">
        <v>189</v>
      </c>
    </row>
    <row r="439" spans="1:65" s="14" customFormat="1" ht="11.25">
      <c r="B439" s="171"/>
      <c r="D439" s="164" t="s">
        <v>200</v>
      </c>
      <c r="E439" s="172" t="s">
        <v>3</v>
      </c>
      <c r="F439" s="173" t="s">
        <v>1173</v>
      </c>
      <c r="H439" s="174">
        <v>154</v>
      </c>
      <c r="I439" s="175"/>
      <c r="L439" s="171"/>
      <c r="M439" s="176"/>
      <c r="N439" s="177"/>
      <c r="O439" s="177"/>
      <c r="P439" s="177"/>
      <c r="Q439" s="177"/>
      <c r="R439" s="177"/>
      <c r="S439" s="177"/>
      <c r="T439" s="178"/>
      <c r="AT439" s="172" t="s">
        <v>200</v>
      </c>
      <c r="AU439" s="172" t="s">
        <v>85</v>
      </c>
      <c r="AV439" s="14" t="s">
        <v>85</v>
      </c>
      <c r="AW439" s="14" t="s">
        <v>37</v>
      </c>
      <c r="AX439" s="14" t="s">
        <v>76</v>
      </c>
      <c r="AY439" s="172" t="s">
        <v>189</v>
      </c>
    </row>
    <row r="440" spans="1:65" s="15" customFormat="1" ht="11.25">
      <c r="B440" s="179"/>
      <c r="D440" s="164" t="s">
        <v>200</v>
      </c>
      <c r="E440" s="180" t="s">
        <v>3</v>
      </c>
      <c r="F440" s="181" t="s">
        <v>203</v>
      </c>
      <c r="H440" s="182">
        <v>154</v>
      </c>
      <c r="I440" s="183"/>
      <c r="L440" s="179"/>
      <c r="M440" s="184"/>
      <c r="N440" s="185"/>
      <c r="O440" s="185"/>
      <c r="P440" s="185"/>
      <c r="Q440" s="185"/>
      <c r="R440" s="185"/>
      <c r="S440" s="185"/>
      <c r="T440" s="186"/>
      <c r="AT440" s="180" t="s">
        <v>200</v>
      </c>
      <c r="AU440" s="180" t="s">
        <v>85</v>
      </c>
      <c r="AV440" s="15" t="s">
        <v>196</v>
      </c>
      <c r="AW440" s="15" t="s">
        <v>37</v>
      </c>
      <c r="AX440" s="15" t="s">
        <v>83</v>
      </c>
      <c r="AY440" s="180" t="s">
        <v>189</v>
      </c>
    </row>
    <row r="441" spans="1:65" s="2" customFormat="1" ht="16.5" customHeight="1">
      <c r="A441" s="34"/>
      <c r="B441" s="144"/>
      <c r="C441" s="145" t="s">
        <v>1174</v>
      </c>
      <c r="D441" s="145" t="s">
        <v>191</v>
      </c>
      <c r="E441" s="146" t="s">
        <v>346</v>
      </c>
      <c r="F441" s="147" t="s">
        <v>347</v>
      </c>
      <c r="G441" s="148" t="s">
        <v>221</v>
      </c>
      <c r="H441" s="149">
        <v>156</v>
      </c>
      <c r="I441" s="150"/>
      <c r="J441" s="151">
        <f>ROUND(I441*H441,2)</f>
        <v>0</v>
      </c>
      <c r="K441" s="147" t="s">
        <v>195</v>
      </c>
      <c r="L441" s="35"/>
      <c r="M441" s="152" t="s">
        <v>3</v>
      </c>
      <c r="N441" s="153" t="s">
        <v>47</v>
      </c>
      <c r="O441" s="55"/>
      <c r="P441" s="154">
        <f>O441*H441</f>
        <v>0</v>
      </c>
      <c r="Q441" s="154">
        <v>3.4000000000000002E-4</v>
      </c>
      <c r="R441" s="154">
        <f>Q441*H441</f>
        <v>5.3040000000000004E-2</v>
      </c>
      <c r="S441" s="154">
        <v>0</v>
      </c>
      <c r="T441" s="155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56" t="s">
        <v>196</v>
      </c>
      <c r="AT441" s="156" t="s">
        <v>191</v>
      </c>
      <c r="AU441" s="156" t="s">
        <v>85</v>
      </c>
      <c r="AY441" s="19" t="s">
        <v>189</v>
      </c>
      <c r="BE441" s="157">
        <f>IF(N441="základní",J441,0)</f>
        <v>0</v>
      </c>
      <c r="BF441" s="157">
        <f>IF(N441="snížená",J441,0)</f>
        <v>0</v>
      </c>
      <c r="BG441" s="157">
        <f>IF(N441="zákl. přenesená",J441,0)</f>
        <v>0</v>
      </c>
      <c r="BH441" s="157">
        <f>IF(N441="sníž. přenesená",J441,0)</f>
        <v>0</v>
      </c>
      <c r="BI441" s="157">
        <f>IF(N441="nulová",J441,0)</f>
        <v>0</v>
      </c>
      <c r="BJ441" s="19" t="s">
        <v>83</v>
      </c>
      <c r="BK441" s="157">
        <f>ROUND(I441*H441,2)</f>
        <v>0</v>
      </c>
      <c r="BL441" s="19" t="s">
        <v>196</v>
      </c>
      <c r="BM441" s="156" t="s">
        <v>1175</v>
      </c>
    </row>
    <row r="442" spans="1:65" s="2" customFormat="1" ht="11.25">
      <c r="A442" s="34"/>
      <c r="B442" s="35"/>
      <c r="C442" s="34"/>
      <c r="D442" s="158" t="s">
        <v>198</v>
      </c>
      <c r="E442" s="34"/>
      <c r="F442" s="159" t="s">
        <v>349</v>
      </c>
      <c r="G442" s="34"/>
      <c r="H442" s="34"/>
      <c r="I442" s="160"/>
      <c r="J442" s="34"/>
      <c r="K442" s="34"/>
      <c r="L442" s="35"/>
      <c r="M442" s="161"/>
      <c r="N442" s="162"/>
      <c r="O442" s="55"/>
      <c r="P442" s="55"/>
      <c r="Q442" s="55"/>
      <c r="R442" s="55"/>
      <c r="S442" s="55"/>
      <c r="T442" s="56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9" t="s">
        <v>198</v>
      </c>
      <c r="AU442" s="19" t="s">
        <v>85</v>
      </c>
    </row>
    <row r="443" spans="1:65" s="13" customFormat="1" ht="11.25">
      <c r="B443" s="163"/>
      <c r="D443" s="164" t="s">
        <v>200</v>
      </c>
      <c r="E443" s="165" t="s">
        <v>3</v>
      </c>
      <c r="F443" s="166" t="s">
        <v>1176</v>
      </c>
      <c r="H443" s="165" t="s">
        <v>3</v>
      </c>
      <c r="I443" s="167"/>
      <c r="L443" s="163"/>
      <c r="M443" s="168"/>
      <c r="N443" s="169"/>
      <c r="O443" s="169"/>
      <c r="P443" s="169"/>
      <c r="Q443" s="169"/>
      <c r="R443" s="169"/>
      <c r="S443" s="169"/>
      <c r="T443" s="170"/>
      <c r="AT443" s="165" t="s">
        <v>200</v>
      </c>
      <c r="AU443" s="165" t="s">
        <v>85</v>
      </c>
      <c r="AV443" s="13" t="s">
        <v>83</v>
      </c>
      <c r="AW443" s="13" t="s">
        <v>37</v>
      </c>
      <c r="AX443" s="13" t="s">
        <v>76</v>
      </c>
      <c r="AY443" s="165" t="s">
        <v>189</v>
      </c>
    </row>
    <row r="444" spans="1:65" s="14" customFormat="1" ht="11.25">
      <c r="B444" s="171"/>
      <c r="D444" s="164" t="s">
        <v>200</v>
      </c>
      <c r="E444" s="172" t="s">
        <v>3</v>
      </c>
      <c r="F444" s="173" t="s">
        <v>1169</v>
      </c>
      <c r="H444" s="174">
        <v>156</v>
      </c>
      <c r="I444" s="175"/>
      <c r="L444" s="171"/>
      <c r="M444" s="176"/>
      <c r="N444" s="177"/>
      <c r="O444" s="177"/>
      <c r="P444" s="177"/>
      <c r="Q444" s="177"/>
      <c r="R444" s="177"/>
      <c r="S444" s="177"/>
      <c r="T444" s="178"/>
      <c r="AT444" s="172" t="s">
        <v>200</v>
      </c>
      <c r="AU444" s="172" t="s">
        <v>85</v>
      </c>
      <c r="AV444" s="14" t="s">
        <v>85</v>
      </c>
      <c r="AW444" s="14" t="s">
        <v>37</v>
      </c>
      <c r="AX444" s="14" t="s">
        <v>76</v>
      </c>
      <c r="AY444" s="172" t="s">
        <v>189</v>
      </c>
    </row>
    <row r="445" spans="1:65" s="15" customFormat="1" ht="11.25">
      <c r="B445" s="179"/>
      <c r="D445" s="164" t="s">
        <v>200</v>
      </c>
      <c r="E445" s="180" t="s">
        <v>3</v>
      </c>
      <c r="F445" s="181" t="s">
        <v>203</v>
      </c>
      <c r="H445" s="182">
        <v>156</v>
      </c>
      <c r="I445" s="183"/>
      <c r="L445" s="179"/>
      <c r="M445" s="184"/>
      <c r="N445" s="185"/>
      <c r="O445" s="185"/>
      <c r="P445" s="185"/>
      <c r="Q445" s="185"/>
      <c r="R445" s="185"/>
      <c r="S445" s="185"/>
      <c r="T445" s="186"/>
      <c r="AT445" s="180" t="s">
        <v>200</v>
      </c>
      <c r="AU445" s="180" t="s">
        <v>85</v>
      </c>
      <c r="AV445" s="15" t="s">
        <v>196</v>
      </c>
      <c r="AW445" s="15" t="s">
        <v>37</v>
      </c>
      <c r="AX445" s="15" t="s">
        <v>83</v>
      </c>
      <c r="AY445" s="180" t="s">
        <v>189</v>
      </c>
    </row>
    <row r="446" spans="1:65" s="2" customFormat="1" ht="16.5" customHeight="1">
      <c r="A446" s="34"/>
      <c r="B446" s="144"/>
      <c r="C446" s="145" t="s">
        <v>1177</v>
      </c>
      <c r="D446" s="145" t="s">
        <v>191</v>
      </c>
      <c r="E446" s="146" t="s">
        <v>1178</v>
      </c>
      <c r="F446" s="147" t="s">
        <v>1179</v>
      </c>
      <c r="G446" s="148" t="s">
        <v>221</v>
      </c>
      <c r="H446" s="149">
        <v>263.18</v>
      </c>
      <c r="I446" s="150"/>
      <c r="J446" s="151">
        <f>ROUND(I446*H446,2)</f>
        <v>0</v>
      </c>
      <c r="K446" s="147" t="s">
        <v>195</v>
      </c>
      <c r="L446" s="35"/>
      <c r="M446" s="152" t="s">
        <v>3</v>
      </c>
      <c r="N446" s="153" t="s">
        <v>47</v>
      </c>
      <c r="O446" s="55"/>
      <c r="P446" s="154">
        <f>O446*H446</f>
        <v>0</v>
      </c>
      <c r="Q446" s="154">
        <v>3.1E-4</v>
      </c>
      <c r="R446" s="154">
        <f>Q446*H446</f>
        <v>8.15858E-2</v>
      </c>
      <c r="S446" s="154">
        <v>0</v>
      </c>
      <c r="T446" s="155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56" t="s">
        <v>196</v>
      </c>
      <c r="AT446" s="156" t="s">
        <v>191</v>
      </c>
      <c r="AU446" s="156" t="s">
        <v>85</v>
      </c>
      <c r="AY446" s="19" t="s">
        <v>189</v>
      </c>
      <c r="BE446" s="157">
        <f>IF(N446="základní",J446,0)</f>
        <v>0</v>
      </c>
      <c r="BF446" s="157">
        <f>IF(N446="snížená",J446,0)</f>
        <v>0</v>
      </c>
      <c r="BG446" s="157">
        <f>IF(N446="zákl. přenesená",J446,0)</f>
        <v>0</v>
      </c>
      <c r="BH446" s="157">
        <f>IF(N446="sníž. přenesená",J446,0)</f>
        <v>0</v>
      </c>
      <c r="BI446" s="157">
        <f>IF(N446="nulová",J446,0)</f>
        <v>0</v>
      </c>
      <c r="BJ446" s="19" t="s">
        <v>83</v>
      </c>
      <c r="BK446" s="157">
        <f>ROUND(I446*H446,2)</f>
        <v>0</v>
      </c>
      <c r="BL446" s="19" t="s">
        <v>196</v>
      </c>
      <c r="BM446" s="156" t="s">
        <v>1180</v>
      </c>
    </row>
    <row r="447" spans="1:65" s="2" customFormat="1" ht="11.25">
      <c r="A447" s="34"/>
      <c r="B447" s="35"/>
      <c r="C447" s="34"/>
      <c r="D447" s="158" t="s">
        <v>198</v>
      </c>
      <c r="E447" s="34"/>
      <c r="F447" s="159" t="s">
        <v>1181</v>
      </c>
      <c r="G447" s="34"/>
      <c r="H447" s="34"/>
      <c r="I447" s="160"/>
      <c r="J447" s="34"/>
      <c r="K447" s="34"/>
      <c r="L447" s="35"/>
      <c r="M447" s="161"/>
      <c r="N447" s="162"/>
      <c r="O447" s="55"/>
      <c r="P447" s="55"/>
      <c r="Q447" s="55"/>
      <c r="R447" s="55"/>
      <c r="S447" s="55"/>
      <c r="T447" s="56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T447" s="19" t="s">
        <v>198</v>
      </c>
      <c r="AU447" s="19" t="s">
        <v>85</v>
      </c>
    </row>
    <row r="448" spans="1:65" s="14" customFormat="1" ht="11.25">
      <c r="B448" s="171"/>
      <c r="D448" s="164" t="s">
        <v>200</v>
      </c>
      <c r="E448" s="172" t="s">
        <v>3</v>
      </c>
      <c r="F448" s="173" t="s">
        <v>1182</v>
      </c>
      <c r="H448" s="174">
        <v>152</v>
      </c>
      <c r="I448" s="175"/>
      <c r="L448" s="171"/>
      <c r="M448" s="176"/>
      <c r="N448" s="177"/>
      <c r="O448" s="177"/>
      <c r="P448" s="177"/>
      <c r="Q448" s="177"/>
      <c r="R448" s="177"/>
      <c r="S448" s="177"/>
      <c r="T448" s="178"/>
      <c r="AT448" s="172" t="s">
        <v>200</v>
      </c>
      <c r="AU448" s="172" t="s">
        <v>85</v>
      </c>
      <c r="AV448" s="14" t="s">
        <v>85</v>
      </c>
      <c r="AW448" s="14" t="s">
        <v>37</v>
      </c>
      <c r="AX448" s="14" t="s">
        <v>76</v>
      </c>
      <c r="AY448" s="172" t="s">
        <v>189</v>
      </c>
    </row>
    <row r="449" spans="1:65" s="14" customFormat="1" ht="11.25">
      <c r="B449" s="171"/>
      <c r="D449" s="164" t="s">
        <v>200</v>
      </c>
      <c r="E449" s="172" t="s">
        <v>3</v>
      </c>
      <c r="F449" s="173" t="s">
        <v>1183</v>
      </c>
      <c r="H449" s="174">
        <v>111.18</v>
      </c>
      <c r="I449" s="175"/>
      <c r="L449" s="171"/>
      <c r="M449" s="176"/>
      <c r="N449" s="177"/>
      <c r="O449" s="177"/>
      <c r="P449" s="177"/>
      <c r="Q449" s="177"/>
      <c r="R449" s="177"/>
      <c r="S449" s="177"/>
      <c r="T449" s="178"/>
      <c r="AT449" s="172" t="s">
        <v>200</v>
      </c>
      <c r="AU449" s="172" t="s">
        <v>85</v>
      </c>
      <c r="AV449" s="14" t="s">
        <v>85</v>
      </c>
      <c r="AW449" s="14" t="s">
        <v>37</v>
      </c>
      <c r="AX449" s="14" t="s">
        <v>76</v>
      </c>
      <c r="AY449" s="172" t="s">
        <v>189</v>
      </c>
    </row>
    <row r="450" spans="1:65" s="15" customFormat="1" ht="11.25">
      <c r="B450" s="179"/>
      <c r="D450" s="164" t="s">
        <v>200</v>
      </c>
      <c r="E450" s="180" t="s">
        <v>3</v>
      </c>
      <c r="F450" s="181" t="s">
        <v>203</v>
      </c>
      <c r="H450" s="182">
        <v>263.18</v>
      </c>
      <c r="I450" s="183"/>
      <c r="L450" s="179"/>
      <c r="M450" s="184"/>
      <c r="N450" s="185"/>
      <c r="O450" s="185"/>
      <c r="P450" s="185"/>
      <c r="Q450" s="185"/>
      <c r="R450" s="185"/>
      <c r="S450" s="185"/>
      <c r="T450" s="186"/>
      <c r="AT450" s="180" t="s">
        <v>200</v>
      </c>
      <c r="AU450" s="180" t="s">
        <v>85</v>
      </c>
      <c r="AV450" s="15" t="s">
        <v>196</v>
      </c>
      <c r="AW450" s="15" t="s">
        <v>37</v>
      </c>
      <c r="AX450" s="15" t="s">
        <v>83</v>
      </c>
      <c r="AY450" s="180" t="s">
        <v>189</v>
      </c>
    </row>
    <row r="451" spans="1:65" s="2" customFormat="1" ht="16.5" customHeight="1">
      <c r="A451" s="34"/>
      <c r="B451" s="144"/>
      <c r="C451" s="145" t="s">
        <v>1184</v>
      </c>
      <c r="D451" s="145" t="s">
        <v>191</v>
      </c>
      <c r="E451" s="146" t="s">
        <v>358</v>
      </c>
      <c r="F451" s="147" t="s">
        <v>359</v>
      </c>
      <c r="G451" s="148" t="s">
        <v>221</v>
      </c>
      <c r="H451" s="149">
        <v>154</v>
      </c>
      <c r="I451" s="150"/>
      <c r="J451" s="151">
        <f>ROUND(I451*H451,2)</f>
        <v>0</v>
      </c>
      <c r="K451" s="147" t="s">
        <v>195</v>
      </c>
      <c r="L451" s="35"/>
      <c r="M451" s="152" t="s">
        <v>3</v>
      </c>
      <c r="N451" s="153" t="s">
        <v>47</v>
      </c>
      <c r="O451" s="55"/>
      <c r="P451" s="154">
        <f>O451*H451</f>
        <v>0</v>
      </c>
      <c r="Q451" s="154">
        <v>5.1000000000000004E-4</v>
      </c>
      <c r="R451" s="154">
        <f>Q451*H451</f>
        <v>7.8539999999999999E-2</v>
      </c>
      <c r="S451" s="154">
        <v>0</v>
      </c>
      <c r="T451" s="155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56" t="s">
        <v>196</v>
      </c>
      <c r="AT451" s="156" t="s">
        <v>191</v>
      </c>
      <c r="AU451" s="156" t="s">
        <v>85</v>
      </c>
      <c r="AY451" s="19" t="s">
        <v>189</v>
      </c>
      <c r="BE451" s="157">
        <f>IF(N451="základní",J451,0)</f>
        <v>0</v>
      </c>
      <c r="BF451" s="157">
        <f>IF(N451="snížená",J451,0)</f>
        <v>0</v>
      </c>
      <c r="BG451" s="157">
        <f>IF(N451="zákl. přenesená",J451,0)</f>
        <v>0</v>
      </c>
      <c r="BH451" s="157">
        <f>IF(N451="sníž. přenesená",J451,0)</f>
        <v>0</v>
      </c>
      <c r="BI451" s="157">
        <f>IF(N451="nulová",J451,0)</f>
        <v>0</v>
      </c>
      <c r="BJ451" s="19" t="s">
        <v>83</v>
      </c>
      <c r="BK451" s="157">
        <f>ROUND(I451*H451,2)</f>
        <v>0</v>
      </c>
      <c r="BL451" s="19" t="s">
        <v>196</v>
      </c>
      <c r="BM451" s="156" t="s">
        <v>1185</v>
      </c>
    </row>
    <row r="452" spans="1:65" s="2" customFormat="1" ht="11.25">
      <c r="A452" s="34"/>
      <c r="B452" s="35"/>
      <c r="C452" s="34"/>
      <c r="D452" s="158" t="s">
        <v>198</v>
      </c>
      <c r="E452" s="34"/>
      <c r="F452" s="159" t="s">
        <v>361</v>
      </c>
      <c r="G452" s="34"/>
      <c r="H452" s="34"/>
      <c r="I452" s="160"/>
      <c r="J452" s="34"/>
      <c r="K452" s="34"/>
      <c r="L452" s="35"/>
      <c r="M452" s="161"/>
      <c r="N452" s="162"/>
      <c r="O452" s="55"/>
      <c r="P452" s="55"/>
      <c r="Q452" s="55"/>
      <c r="R452" s="55"/>
      <c r="S452" s="55"/>
      <c r="T452" s="56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T452" s="19" t="s">
        <v>198</v>
      </c>
      <c r="AU452" s="19" t="s">
        <v>85</v>
      </c>
    </row>
    <row r="453" spans="1:65" s="13" customFormat="1" ht="11.25">
      <c r="B453" s="163"/>
      <c r="D453" s="164" t="s">
        <v>200</v>
      </c>
      <c r="E453" s="165" t="s">
        <v>3</v>
      </c>
      <c r="F453" s="166" t="s">
        <v>1186</v>
      </c>
      <c r="H453" s="165" t="s">
        <v>3</v>
      </c>
      <c r="I453" s="167"/>
      <c r="L453" s="163"/>
      <c r="M453" s="168"/>
      <c r="N453" s="169"/>
      <c r="O453" s="169"/>
      <c r="P453" s="169"/>
      <c r="Q453" s="169"/>
      <c r="R453" s="169"/>
      <c r="S453" s="169"/>
      <c r="T453" s="170"/>
      <c r="AT453" s="165" t="s">
        <v>200</v>
      </c>
      <c r="AU453" s="165" t="s">
        <v>85</v>
      </c>
      <c r="AV453" s="13" t="s">
        <v>83</v>
      </c>
      <c r="AW453" s="13" t="s">
        <v>37</v>
      </c>
      <c r="AX453" s="13" t="s">
        <v>76</v>
      </c>
      <c r="AY453" s="165" t="s">
        <v>189</v>
      </c>
    </row>
    <row r="454" spans="1:65" s="14" customFormat="1" ht="11.25">
      <c r="B454" s="171"/>
      <c r="D454" s="164" t="s">
        <v>200</v>
      </c>
      <c r="E454" s="172" t="s">
        <v>3</v>
      </c>
      <c r="F454" s="173" t="s">
        <v>1173</v>
      </c>
      <c r="H454" s="174">
        <v>154</v>
      </c>
      <c r="I454" s="175"/>
      <c r="L454" s="171"/>
      <c r="M454" s="176"/>
      <c r="N454" s="177"/>
      <c r="O454" s="177"/>
      <c r="P454" s="177"/>
      <c r="Q454" s="177"/>
      <c r="R454" s="177"/>
      <c r="S454" s="177"/>
      <c r="T454" s="178"/>
      <c r="AT454" s="172" t="s">
        <v>200</v>
      </c>
      <c r="AU454" s="172" t="s">
        <v>85</v>
      </c>
      <c r="AV454" s="14" t="s">
        <v>85</v>
      </c>
      <c r="AW454" s="14" t="s">
        <v>37</v>
      </c>
      <c r="AX454" s="14" t="s">
        <v>76</v>
      </c>
      <c r="AY454" s="172" t="s">
        <v>189</v>
      </c>
    </row>
    <row r="455" spans="1:65" s="15" customFormat="1" ht="11.25">
      <c r="B455" s="179"/>
      <c r="D455" s="164" t="s">
        <v>200</v>
      </c>
      <c r="E455" s="180" t="s">
        <v>3</v>
      </c>
      <c r="F455" s="181" t="s">
        <v>203</v>
      </c>
      <c r="H455" s="182">
        <v>154</v>
      </c>
      <c r="I455" s="183"/>
      <c r="L455" s="179"/>
      <c r="M455" s="184"/>
      <c r="N455" s="185"/>
      <c r="O455" s="185"/>
      <c r="P455" s="185"/>
      <c r="Q455" s="185"/>
      <c r="R455" s="185"/>
      <c r="S455" s="185"/>
      <c r="T455" s="186"/>
      <c r="AT455" s="180" t="s">
        <v>200</v>
      </c>
      <c r="AU455" s="180" t="s">
        <v>85</v>
      </c>
      <c r="AV455" s="15" t="s">
        <v>196</v>
      </c>
      <c r="AW455" s="15" t="s">
        <v>37</v>
      </c>
      <c r="AX455" s="15" t="s">
        <v>83</v>
      </c>
      <c r="AY455" s="180" t="s">
        <v>189</v>
      </c>
    </row>
    <row r="456" spans="1:65" s="2" customFormat="1" ht="24.2" customHeight="1">
      <c r="A456" s="34"/>
      <c r="B456" s="144"/>
      <c r="C456" s="145" t="s">
        <v>1187</v>
      </c>
      <c r="D456" s="145" t="s">
        <v>191</v>
      </c>
      <c r="E456" s="146" t="s">
        <v>1188</v>
      </c>
      <c r="F456" s="147" t="s">
        <v>1189</v>
      </c>
      <c r="G456" s="148" t="s">
        <v>221</v>
      </c>
      <c r="H456" s="149">
        <v>263.18</v>
      </c>
      <c r="I456" s="150"/>
      <c r="J456" s="151">
        <f>ROUND(I456*H456,2)</f>
        <v>0</v>
      </c>
      <c r="K456" s="147" t="s">
        <v>195</v>
      </c>
      <c r="L456" s="35"/>
      <c r="M456" s="152" t="s">
        <v>3</v>
      </c>
      <c r="N456" s="153" t="s">
        <v>47</v>
      </c>
      <c r="O456" s="55"/>
      <c r="P456" s="154">
        <f>O456*H456</f>
        <v>0</v>
      </c>
      <c r="Q456" s="154">
        <v>0.12966</v>
      </c>
      <c r="R456" s="154">
        <f>Q456*H456</f>
        <v>34.123918799999998</v>
      </c>
      <c r="S456" s="154">
        <v>0</v>
      </c>
      <c r="T456" s="155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56" t="s">
        <v>196</v>
      </c>
      <c r="AT456" s="156" t="s">
        <v>191</v>
      </c>
      <c r="AU456" s="156" t="s">
        <v>85</v>
      </c>
      <c r="AY456" s="19" t="s">
        <v>189</v>
      </c>
      <c r="BE456" s="157">
        <f>IF(N456="základní",J456,0)</f>
        <v>0</v>
      </c>
      <c r="BF456" s="157">
        <f>IF(N456="snížená",J456,0)</f>
        <v>0</v>
      </c>
      <c r="BG456" s="157">
        <f>IF(N456="zákl. přenesená",J456,0)</f>
        <v>0</v>
      </c>
      <c r="BH456" s="157">
        <f>IF(N456="sníž. přenesená",J456,0)</f>
        <v>0</v>
      </c>
      <c r="BI456" s="157">
        <f>IF(N456="nulová",J456,0)</f>
        <v>0</v>
      </c>
      <c r="BJ456" s="19" t="s">
        <v>83</v>
      </c>
      <c r="BK456" s="157">
        <f>ROUND(I456*H456,2)</f>
        <v>0</v>
      </c>
      <c r="BL456" s="19" t="s">
        <v>196</v>
      </c>
      <c r="BM456" s="156" t="s">
        <v>1190</v>
      </c>
    </row>
    <row r="457" spans="1:65" s="2" customFormat="1" ht="11.25">
      <c r="A457" s="34"/>
      <c r="B457" s="35"/>
      <c r="C457" s="34"/>
      <c r="D457" s="158" t="s">
        <v>198</v>
      </c>
      <c r="E457" s="34"/>
      <c r="F457" s="159" t="s">
        <v>1191</v>
      </c>
      <c r="G457" s="34"/>
      <c r="H457" s="34"/>
      <c r="I457" s="160"/>
      <c r="J457" s="34"/>
      <c r="K457" s="34"/>
      <c r="L457" s="35"/>
      <c r="M457" s="161"/>
      <c r="N457" s="162"/>
      <c r="O457" s="55"/>
      <c r="P457" s="55"/>
      <c r="Q457" s="55"/>
      <c r="R457" s="55"/>
      <c r="S457" s="55"/>
      <c r="T457" s="56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T457" s="19" t="s">
        <v>198</v>
      </c>
      <c r="AU457" s="19" t="s">
        <v>85</v>
      </c>
    </row>
    <row r="458" spans="1:65" s="14" customFormat="1" ht="11.25">
      <c r="B458" s="171"/>
      <c r="D458" s="164" t="s">
        <v>200</v>
      </c>
      <c r="E458" s="172" t="s">
        <v>3</v>
      </c>
      <c r="F458" s="173" t="s">
        <v>1192</v>
      </c>
      <c r="H458" s="174">
        <v>152</v>
      </c>
      <c r="I458" s="175"/>
      <c r="L458" s="171"/>
      <c r="M458" s="176"/>
      <c r="N458" s="177"/>
      <c r="O458" s="177"/>
      <c r="P458" s="177"/>
      <c r="Q458" s="177"/>
      <c r="R458" s="177"/>
      <c r="S458" s="177"/>
      <c r="T458" s="178"/>
      <c r="AT458" s="172" t="s">
        <v>200</v>
      </c>
      <c r="AU458" s="172" t="s">
        <v>85</v>
      </c>
      <c r="AV458" s="14" t="s">
        <v>85</v>
      </c>
      <c r="AW458" s="14" t="s">
        <v>37</v>
      </c>
      <c r="AX458" s="14" t="s">
        <v>76</v>
      </c>
      <c r="AY458" s="172" t="s">
        <v>189</v>
      </c>
    </row>
    <row r="459" spans="1:65" s="14" customFormat="1" ht="11.25">
      <c r="B459" s="171"/>
      <c r="D459" s="164" t="s">
        <v>200</v>
      </c>
      <c r="E459" s="172" t="s">
        <v>3</v>
      </c>
      <c r="F459" s="173" t="s">
        <v>1193</v>
      </c>
      <c r="H459" s="174">
        <v>111.18</v>
      </c>
      <c r="I459" s="175"/>
      <c r="L459" s="171"/>
      <c r="M459" s="176"/>
      <c r="N459" s="177"/>
      <c r="O459" s="177"/>
      <c r="P459" s="177"/>
      <c r="Q459" s="177"/>
      <c r="R459" s="177"/>
      <c r="S459" s="177"/>
      <c r="T459" s="178"/>
      <c r="AT459" s="172" t="s">
        <v>200</v>
      </c>
      <c r="AU459" s="172" t="s">
        <v>85</v>
      </c>
      <c r="AV459" s="14" t="s">
        <v>85</v>
      </c>
      <c r="AW459" s="14" t="s">
        <v>37</v>
      </c>
      <c r="AX459" s="14" t="s">
        <v>76</v>
      </c>
      <c r="AY459" s="172" t="s">
        <v>189</v>
      </c>
    </row>
    <row r="460" spans="1:65" s="15" customFormat="1" ht="11.25">
      <c r="B460" s="179"/>
      <c r="D460" s="164" t="s">
        <v>200</v>
      </c>
      <c r="E460" s="180" t="s">
        <v>3</v>
      </c>
      <c r="F460" s="181" t="s">
        <v>203</v>
      </c>
      <c r="H460" s="182">
        <v>263.18</v>
      </c>
      <c r="I460" s="183"/>
      <c r="L460" s="179"/>
      <c r="M460" s="184"/>
      <c r="N460" s="185"/>
      <c r="O460" s="185"/>
      <c r="P460" s="185"/>
      <c r="Q460" s="185"/>
      <c r="R460" s="185"/>
      <c r="S460" s="185"/>
      <c r="T460" s="186"/>
      <c r="AT460" s="180" t="s">
        <v>200</v>
      </c>
      <c r="AU460" s="180" t="s">
        <v>85</v>
      </c>
      <c r="AV460" s="15" t="s">
        <v>196</v>
      </c>
      <c r="AW460" s="15" t="s">
        <v>37</v>
      </c>
      <c r="AX460" s="15" t="s">
        <v>83</v>
      </c>
      <c r="AY460" s="180" t="s">
        <v>189</v>
      </c>
    </row>
    <row r="461" spans="1:65" s="2" customFormat="1" ht="24.2" customHeight="1">
      <c r="A461" s="34"/>
      <c r="B461" s="144"/>
      <c r="C461" s="145" t="s">
        <v>1194</v>
      </c>
      <c r="D461" s="145" t="s">
        <v>191</v>
      </c>
      <c r="E461" s="146" t="s">
        <v>369</v>
      </c>
      <c r="F461" s="147" t="s">
        <v>370</v>
      </c>
      <c r="G461" s="148" t="s">
        <v>221</v>
      </c>
      <c r="H461" s="149">
        <v>152</v>
      </c>
      <c r="I461" s="150"/>
      <c r="J461" s="151">
        <f>ROUND(I461*H461,2)</f>
        <v>0</v>
      </c>
      <c r="K461" s="147" t="s">
        <v>195</v>
      </c>
      <c r="L461" s="35"/>
      <c r="M461" s="152" t="s">
        <v>3</v>
      </c>
      <c r="N461" s="153" t="s">
        <v>47</v>
      </c>
      <c r="O461" s="55"/>
      <c r="P461" s="154">
        <f>O461*H461</f>
        <v>0</v>
      </c>
      <c r="Q461" s="154">
        <v>0.20746000000000001</v>
      </c>
      <c r="R461" s="154">
        <f>Q461*H461</f>
        <v>31.533920000000002</v>
      </c>
      <c r="S461" s="154">
        <v>0</v>
      </c>
      <c r="T461" s="155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56" t="s">
        <v>196</v>
      </c>
      <c r="AT461" s="156" t="s">
        <v>191</v>
      </c>
      <c r="AU461" s="156" t="s">
        <v>85</v>
      </c>
      <c r="AY461" s="19" t="s">
        <v>189</v>
      </c>
      <c r="BE461" s="157">
        <f>IF(N461="základní",J461,0)</f>
        <v>0</v>
      </c>
      <c r="BF461" s="157">
        <f>IF(N461="snížená",J461,0)</f>
        <v>0</v>
      </c>
      <c r="BG461" s="157">
        <f>IF(N461="zákl. přenesená",J461,0)</f>
        <v>0</v>
      </c>
      <c r="BH461" s="157">
        <f>IF(N461="sníž. přenesená",J461,0)</f>
        <v>0</v>
      </c>
      <c r="BI461" s="157">
        <f>IF(N461="nulová",J461,0)</f>
        <v>0</v>
      </c>
      <c r="BJ461" s="19" t="s">
        <v>83</v>
      </c>
      <c r="BK461" s="157">
        <f>ROUND(I461*H461,2)</f>
        <v>0</v>
      </c>
      <c r="BL461" s="19" t="s">
        <v>196</v>
      </c>
      <c r="BM461" s="156" t="s">
        <v>1195</v>
      </c>
    </row>
    <row r="462" spans="1:65" s="2" customFormat="1" ht="11.25">
      <c r="A462" s="34"/>
      <c r="B462" s="35"/>
      <c r="C462" s="34"/>
      <c r="D462" s="158" t="s">
        <v>198</v>
      </c>
      <c r="E462" s="34"/>
      <c r="F462" s="159" t="s">
        <v>372</v>
      </c>
      <c r="G462" s="34"/>
      <c r="H462" s="34"/>
      <c r="I462" s="160"/>
      <c r="J462" s="34"/>
      <c r="K462" s="34"/>
      <c r="L462" s="35"/>
      <c r="M462" s="161"/>
      <c r="N462" s="162"/>
      <c r="O462" s="55"/>
      <c r="P462" s="55"/>
      <c r="Q462" s="55"/>
      <c r="R462" s="55"/>
      <c r="S462" s="55"/>
      <c r="T462" s="56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T462" s="19" t="s">
        <v>198</v>
      </c>
      <c r="AU462" s="19" t="s">
        <v>85</v>
      </c>
    </row>
    <row r="463" spans="1:65" s="13" customFormat="1" ht="11.25">
      <c r="B463" s="163"/>
      <c r="D463" s="164" t="s">
        <v>200</v>
      </c>
      <c r="E463" s="165" t="s">
        <v>3</v>
      </c>
      <c r="F463" s="166" t="s">
        <v>1196</v>
      </c>
      <c r="H463" s="165" t="s">
        <v>3</v>
      </c>
      <c r="I463" s="167"/>
      <c r="L463" s="163"/>
      <c r="M463" s="168"/>
      <c r="N463" s="169"/>
      <c r="O463" s="169"/>
      <c r="P463" s="169"/>
      <c r="Q463" s="169"/>
      <c r="R463" s="169"/>
      <c r="S463" s="169"/>
      <c r="T463" s="170"/>
      <c r="AT463" s="165" t="s">
        <v>200</v>
      </c>
      <c r="AU463" s="165" t="s">
        <v>85</v>
      </c>
      <c r="AV463" s="13" t="s">
        <v>83</v>
      </c>
      <c r="AW463" s="13" t="s">
        <v>37</v>
      </c>
      <c r="AX463" s="13" t="s">
        <v>76</v>
      </c>
      <c r="AY463" s="165" t="s">
        <v>189</v>
      </c>
    </row>
    <row r="464" spans="1:65" s="14" customFormat="1" ht="11.25">
      <c r="B464" s="171"/>
      <c r="D464" s="164" t="s">
        <v>200</v>
      </c>
      <c r="E464" s="172" t="s">
        <v>3</v>
      </c>
      <c r="F464" s="173" t="s">
        <v>1192</v>
      </c>
      <c r="H464" s="174">
        <v>152</v>
      </c>
      <c r="I464" s="175"/>
      <c r="L464" s="171"/>
      <c r="M464" s="176"/>
      <c r="N464" s="177"/>
      <c r="O464" s="177"/>
      <c r="P464" s="177"/>
      <c r="Q464" s="177"/>
      <c r="R464" s="177"/>
      <c r="S464" s="177"/>
      <c r="T464" s="178"/>
      <c r="AT464" s="172" t="s">
        <v>200</v>
      </c>
      <c r="AU464" s="172" t="s">
        <v>85</v>
      </c>
      <c r="AV464" s="14" t="s">
        <v>85</v>
      </c>
      <c r="AW464" s="14" t="s">
        <v>37</v>
      </c>
      <c r="AX464" s="14" t="s">
        <v>76</v>
      </c>
      <c r="AY464" s="172" t="s">
        <v>189</v>
      </c>
    </row>
    <row r="465" spans="1:65" s="15" customFormat="1" ht="11.25">
      <c r="B465" s="179"/>
      <c r="D465" s="164" t="s">
        <v>200</v>
      </c>
      <c r="E465" s="180" t="s">
        <v>3</v>
      </c>
      <c r="F465" s="181" t="s">
        <v>203</v>
      </c>
      <c r="H465" s="182">
        <v>152</v>
      </c>
      <c r="I465" s="183"/>
      <c r="L465" s="179"/>
      <c r="M465" s="184"/>
      <c r="N465" s="185"/>
      <c r="O465" s="185"/>
      <c r="P465" s="185"/>
      <c r="Q465" s="185"/>
      <c r="R465" s="185"/>
      <c r="S465" s="185"/>
      <c r="T465" s="186"/>
      <c r="AT465" s="180" t="s">
        <v>200</v>
      </c>
      <c r="AU465" s="180" t="s">
        <v>85</v>
      </c>
      <c r="AV465" s="15" t="s">
        <v>196</v>
      </c>
      <c r="AW465" s="15" t="s">
        <v>37</v>
      </c>
      <c r="AX465" s="15" t="s">
        <v>83</v>
      </c>
      <c r="AY465" s="180" t="s">
        <v>189</v>
      </c>
    </row>
    <row r="466" spans="1:65" s="2" customFormat="1" ht="21.75" customHeight="1">
      <c r="A466" s="34"/>
      <c r="B466" s="144"/>
      <c r="C466" s="145" t="s">
        <v>1197</v>
      </c>
      <c r="D466" s="145" t="s">
        <v>191</v>
      </c>
      <c r="E466" s="146" t="s">
        <v>1198</v>
      </c>
      <c r="F466" s="147" t="s">
        <v>1199</v>
      </c>
      <c r="G466" s="148" t="s">
        <v>221</v>
      </c>
      <c r="H466" s="149">
        <v>111.18</v>
      </c>
      <c r="I466" s="150"/>
      <c r="J466" s="151">
        <f>ROUND(I466*H466,2)</f>
        <v>0</v>
      </c>
      <c r="K466" s="147" t="s">
        <v>195</v>
      </c>
      <c r="L466" s="35"/>
      <c r="M466" s="152" t="s">
        <v>3</v>
      </c>
      <c r="N466" s="153" t="s">
        <v>47</v>
      </c>
      <c r="O466" s="55"/>
      <c r="P466" s="154">
        <f>O466*H466</f>
        <v>0</v>
      </c>
      <c r="Q466" s="154">
        <v>9.7919999999999993E-2</v>
      </c>
      <c r="R466" s="154">
        <f>Q466*H466</f>
        <v>10.886745599999999</v>
      </c>
      <c r="S466" s="154">
        <v>0</v>
      </c>
      <c r="T466" s="155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56" t="s">
        <v>196</v>
      </c>
      <c r="AT466" s="156" t="s">
        <v>191</v>
      </c>
      <c r="AU466" s="156" t="s">
        <v>85</v>
      </c>
      <c r="AY466" s="19" t="s">
        <v>189</v>
      </c>
      <c r="BE466" s="157">
        <f>IF(N466="základní",J466,0)</f>
        <v>0</v>
      </c>
      <c r="BF466" s="157">
        <f>IF(N466="snížená",J466,0)</f>
        <v>0</v>
      </c>
      <c r="BG466" s="157">
        <f>IF(N466="zákl. přenesená",J466,0)</f>
        <v>0</v>
      </c>
      <c r="BH466" s="157">
        <f>IF(N466="sníž. přenesená",J466,0)</f>
        <v>0</v>
      </c>
      <c r="BI466" s="157">
        <f>IF(N466="nulová",J466,0)</f>
        <v>0</v>
      </c>
      <c r="BJ466" s="19" t="s">
        <v>83</v>
      </c>
      <c r="BK466" s="157">
        <f>ROUND(I466*H466,2)</f>
        <v>0</v>
      </c>
      <c r="BL466" s="19" t="s">
        <v>196</v>
      </c>
      <c r="BM466" s="156" t="s">
        <v>1200</v>
      </c>
    </row>
    <row r="467" spans="1:65" s="2" customFormat="1" ht="11.25">
      <c r="A467" s="34"/>
      <c r="B467" s="35"/>
      <c r="C467" s="34"/>
      <c r="D467" s="158" t="s">
        <v>198</v>
      </c>
      <c r="E467" s="34"/>
      <c r="F467" s="159" t="s">
        <v>1201</v>
      </c>
      <c r="G467" s="34"/>
      <c r="H467" s="34"/>
      <c r="I467" s="160"/>
      <c r="J467" s="34"/>
      <c r="K467" s="34"/>
      <c r="L467" s="35"/>
      <c r="M467" s="161"/>
      <c r="N467" s="162"/>
      <c r="O467" s="55"/>
      <c r="P467" s="55"/>
      <c r="Q467" s="55"/>
      <c r="R467" s="55"/>
      <c r="S467" s="55"/>
      <c r="T467" s="56"/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T467" s="19" t="s">
        <v>198</v>
      </c>
      <c r="AU467" s="19" t="s">
        <v>85</v>
      </c>
    </row>
    <row r="468" spans="1:65" s="13" customFormat="1" ht="11.25">
      <c r="B468" s="163"/>
      <c r="D468" s="164" t="s">
        <v>200</v>
      </c>
      <c r="E468" s="165" t="s">
        <v>3</v>
      </c>
      <c r="F468" s="166" t="s">
        <v>1202</v>
      </c>
      <c r="H468" s="165" t="s">
        <v>3</v>
      </c>
      <c r="I468" s="167"/>
      <c r="L468" s="163"/>
      <c r="M468" s="168"/>
      <c r="N468" s="169"/>
      <c r="O468" s="169"/>
      <c r="P468" s="169"/>
      <c r="Q468" s="169"/>
      <c r="R468" s="169"/>
      <c r="S468" s="169"/>
      <c r="T468" s="170"/>
      <c r="AT468" s="165" t="s">
        <v>200</v>
      </c>
      <c r="AU468" s="165" t="s">
        <v>85</v>
      </c>
      <c r="AV468" s="13" t="s">
        <v>83</v>
      </c>
      <c r="AW468" s="13" t="s">
        <v>37</v>
      </c>
      <c r="AX468" s="13" t="s">
        <v>76</v>
      </c>
      <c r="AY468" s="165" t="s">
        <v>189</v>
      </c>
    </row>
    <row r="469" spans="1:65" s="14" customFormat="1" ht="11.25">
      <c r="B469" s="171"/>
      <c r="D469" s="164" t="s">
        <v>200</v>
      </c>
      <c r="E469" s="172" t="s">
        <v>3</v>
      </c>
      <c r="F469" s="173" t="s">
        <v>1203</v>
      </c>
      <c r="H469" s="174">
        <v>111.18</v>
      </c>
      <c r="I469" s="175"/>
      <c r="L469" s="171"/>
      <c r="M469" s="176"/>
      <c r="N469" s="177"/>
      <c r="O469" s="177"/>
      <c r="P469" s="177"/>
      <c r="Q469" s="177"/>
      <c r="R469" s="177"/>
      <c r="S469" s="177"/>
      <c r="T469" s="178"/>
      <c r="AT469" s="172" t="s">
        <v>200</v>
      </c>
      <c r="AU469" s="172" t="s">
        <v>85</v>
      </c>
      <c r="AV469" s="14" t="s">
        <v>85</v>
      </c>
      <c r="AW469" s="14" t="s">
        <v>37</v>
      </c>
      <c r="AX469" s="14" t="s">
        <v>76</v>
      </c>
      <c r="AY469" s="172" t="s">
        <v>189</v>
      </c>
    </row>
    <row r="470" spans="1:65" s="15" customFormat="1" ht="11.25">
      <c r="B470" s="179"/>
      <c r="D470" s="164" t="s">
        <v>200</v>
      </c>
      <c r="E470" s="180" t="s">
        <v>3</v>
      </c>
      <c r="F470" s="181" t="s">
        <v>203</v>
      </c>
      <c r="H470" s="182">
        <v>111.18</v>
      </c>
      <c r="I470" s="183"/>
      <c r="L470" s="179"/>
      <c r="M470" s="184"/>
      <c r="N470" s="185"/>
      <c r="O470" s="185"/>
      <c r="P470" s="185"/>
      <c r="Q470" s="185"/>
      <c r="R470" s="185"/>
      <c r="S470" s="185"/>
      <c r="T470" s="186"/>
      <c r="AT470" s="180" t="s">
        <v>200</v>
      </c>
      <c r="AU470" s="180" t="s">
        <v>85</v>
      </c>
      <c r="AV470" s="15" t="s">
        <v>196</v>
      </c>
      <c r="AW470" s="15" t="s">
        <v>37</v>
      </c>
      <c r="AX470" s="15" t="s">
        <v>83</v>
      </c>
      <c r="AY470" s="180" t="s">
        <v>189</v>
      </c>
    </row>
    <row r="471" spans="1:65" s="12" customFormat="1" ht="22.9" customHeight="1">
      <c r="B471" s="131"/>
      <c r="D471" s="132" t="s">
        <v>75</v>
      </c>
      <c r="E471" s="142" t="s">
        <v>234</v>
      </c>
      <c r="F471" s="142" t="s">
        <v>374</v>
      </c>
      <c r="I471" s="134"/>
      <c r="J471" s="143">
        <f>BK471</f>
        <v>0</v>
      </c>
      <c r="L471" s="131"/>
      <c r="M471" s="136"/>
      <c r="N471" s="137"/>
      <c r="O471" s="137"/>
      <c r="P471" s="138">
        <f>SUM(P472:P477)</f>
        <v>0</v>
      </c>
      <c r="Q471" s="137"/>
      <c r="R471" s="138">
        <f>SUM(R472:R477)</f>
        <v>4.5733660000000002E-2</v>
      </c>
      <c r="S471" s="137"/>
      <c r="T471" s="139">
        <f>SUM(T472:T477)</f>
        <v>0</v>
      </c>
      <c r="AR471" s="132" t="s">
        <v>83</v>
      </c>
      <c r="AT471" s="140" t="s">
        <v>75</v>
      </c>
      <c r="AU471" s="140" t="s">
        <v>83</v>
      </c>
      <c r="AY471" s="132" t="s">
        <v>189</v>
      </c>
      <c r="BK471" s="141">
        <f>SUM(BK472:BK477)</f>
        <v>0</v>
      </c>
    </row>
    <row r="472" spans="1:65" s="2" customFormat="1" ht="21.75" customHeight="1">
      <c r="A472" s="34"/>
      <c r="B472" s="144"/>
      <c r="C472" s="145" t="s">
        <v>1204</v>
      </c>
      <c r="D472" s="145" t="s">
        <v>191</v>
      </c>
      <c r="E472" s="146" t="s">
        <v>1205</v>
      </c>
      <c r="F472" s="147" t="s">
        <v>1206</v>
      </c>
      <c r="G472" s="148" t="s">
        <v>221</v>
      </c>
      <c r="H472" s="149">
        <v>99.421000000000006</v>
      </c>
      <c r="I472" s="150"/>
      <c r="J472" s="151">
        <f>ROUND(I472*H472,2)</f>
        <v>0</v>
      </c>
      <c r="K472" s="147" t="s">
        <v>195</v>
      </c>
      <c r="L472" s="35"/>
      <c r="M472" s="152" t="s">
        <v>3</v>
      </c>
      <c r="N472" s="153" t="s">
        <v>47</v>
      </c>
      <c r="O472" s="55"/>
      <c r="P472" s="154">
        <f>O472*H472</f>
        <v>0</v>
      </c>
      <c r="Q472" s="154">
        <v>4.6000000000000001E-4</v>
      </c>
      <c r="R472" s="154">
        <f>Q472*H472</f>
        <v>4.5733660000000002E-2</v>
      </c>
      <c r="S472" s="154">
        <v>0</v>
      </c>
      <c r="T472" s="155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56" t="s">
        <v>196</v>
      </c>
      <c r="AT472" s="156" t="s">
        <v>191</v>
      </c>
      <c r="AU472" s="156" t="s">
        <v>85</v>
      </c>
      <c r="AY472" s="19" t="s">
        <v>189</v>
      </c>
      <c r="BE472" s="157">
        <f>IF(N472="základní",J472,0)</f>
        <v>0</v>
      </c>
      <c r="BF472" s="157">
        <f>IF(N472="snížená",J472,0)</f>
        <v>0</v>
      </c>
      <c r="BG472" s="157">
        <f>IF(N472="zákl. přenesená",J472,0)</f>
        <v>0</v>
      </c>
      <c r="BH472" s="157">
        <f>IF(N472="sníž. přenesená",J472,0)</f>
        <v>0</v>
      </c>
      <c r="BI472" s="157">
        <f>IF(N472="nulová",J472,0)</f>
        <v>0</v>
      </c>
      <c r="BJ472" s="19" t="s">
        <v>83</v>
      </c>
      <c r="BK472" s="157">
        <f>ROUND(I472*H472,2)</f>
        <v>0</v>
      </c>
      <c r="BL472" s="19" t="s">
        <v>196</v>
      </c>
      <c r="BM472" s="156" t="s">
        <v>1207</v>
      </c>
    </row>
    <row r="473" spans="1:65" s="2" customFormat="1" ht="11.25">
      <c r="A473" s="34"/>
      <c r="B473" s="35"/>
      <c r="C473" s="34"/>
      <c r="D473" s="158" t="s">
        <v>198</v>
      </c>
      <c r="E473" s="34"/>
      <c r="F473" s="159" t="s">
        <v>1208</v>
      </c>
      <c r="G473" s="34"/>
      <c r="H473" s="34"/>
      <c r="I473" s="160"/>
      <c r="J473" s="34"/>
      <c r="K473" s="34"/>
      <c r="L473" s="35"/>
      <c r="M473" s="161"/>
      <c r="N473" s="162"/>
      <c r="O473" s="55"/>
      <c r="P473" s="55"/>
      <c r="Q473" s="55"/>
      <c r="R473" s="55"/>
      <c r="S473" s="55"/>
      <c r="T473" s="56"/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T473" s="19" t="s">
        <v>198</v>
      </c>
      <c r="AU473" s="19" t="s">
        <v>85</v>
      </c>
    </row>
    <row r="474" spans="1:65" s="13" customFormat="1" ht="11.25">
      <c r="B474" s="163"/>
      <c r="D474" s="164" t="s">
        <v>200</v>
      </c>
      <c r="E474" s="165" t="s">
        <v>3</v>
      </c>
      <c r="F474" s="166" t="s">
        <v>1209</v>
      </c>
      <c r="H474" s="165" t="s">
        <v>3</v>
      </c>
      <c r="I474" s="167"/>
      <c r="L474" s="163"/>
      <c r="M474" s="168"/>
      <c r="N474" s="169"/>
      <c r="O474" s="169"/>
      <c r="P474" s="169"/>
      <c r="Q474" s="169"/>
      <c r="R474" s="169"/>
      <c r="S474" s="169"/>
      <c r="T474" s="170"/>
      <c r="AT474" s="165" t="s">
        <v>200</v>
      </c>
      <c r="AU474" s="165" t="s">
        <v>85</v>
      </c>
      <c r="AV474" s="13" t="s">
        <v>83</v>
      </c>
      <c r="AW474" s="13" t="s">
        <v>37</v>
      </c>
      <c r="AX474" s="13" t="s">
        <v>76</v>
      </c>
      <c r="AY474" s="165" t="s">
        <v>189</v>
      </c>
    </row>
    <row r="475" spans="1:65" s="14" customFormat="1" ht="11.25">
      <c r="B475" s="171"/>
      <c r="D475" s="164" t="s">
        <v>200</v>
      </c>
      <c r="E475" s="172" t="s">
        <v>3</v>
      </c>
      <c r="F475" s="173" t="s">
        <v>1210</v>
      </c>
      <c r="H475" s="174">
        <v>71.712999999999994</v>
      </c>
      <c r="I475" s="175"/>
      <c r="L475" s="171"/>
      <c r="M475" s="176"/>
      <c r="N475" s="177"/>
      <c r="O475" s="177"/>
      <c r="P475" s="177"/>
      <c r="Q475" s="177"/>
      <c r="R475" s="177"/>
      <c r="S475" s="177"/>
      <c r="T475" s="178"/>
      <c r="AT475" s="172" t="s">
        <v>200</v>
      </c>
      <c r="AU475" s="172" t="s">
        <v>85</v>
      </c>
      <c r="AV475" s="14" t="s">
        <v>85</v>
      </c>
      <c r="AW475" s="14" t="s">
        <v>37</v>
      </c>
      <c r="AX475" s="14" t="s">
        <v>76</v>
      </c>
      <c r="AY475" s="172" t="s">
        <v>189</v>
      </c>
    </row>
    <row r="476" spans="1:65" s="14" customFormat="1" ht="11.25">
      <c r="B476" s="171"/>
      <c r="D476" s="164" t="s">
        <v>200</v>
      </c>
      <c r="E476" s="172" t="s">
        <v>3</v>
      </c>
      <c r="F476" s="173" t="s">
        <v>1211</v>
      </c>
      <c r="H476" s="174">
        <v>27.707999999999998</v>
      </c>
      <c r="I476" s="175"/>
      <c r="L476" s="171"/>
      <c r="M476" s="176"/>
      <c r="N476" s="177"/>
      <c r="O476" s="177"/>
      <c r="P476" s="177"/>
      <c r="Q476" s="177"/>
      <c r="R476" s="177"/>
      <c r="S476" s="177"/>
      <c r="T476" s="178"/>
      <c r="AT476" s="172" t="s">
        <v>200</v>
      </c>
      <c r="AU476" s="172" t="s">
        <v>85</v>
      </c>
      <c r="AV476" s="14" t="s">
        <v>85</v>
      </c>
      <c r="AW476" s="14" t="s">
        <v>37</v>
      </c>
      <c r="AX476" s="14" t="s">
        <v>76</v>
      </c>
      <c r="AY476" s="172" t="s">
        <v>189</v>
      </c>
    </row>
    <row r="477" spans="1:65" s="15" customFormat="1" ht="11.25">
      <c r="B477" s="179"/>
      <c r="D477" s="164" t="s">
        <v>200</v>
      </c>
      <c r="E477" s="180" t="s">
        <v>3</v>
      </c>
      <c r="F477" s="181" t="s">
        <v>203</v>
      </c>
      <c r="H477" s="182">
        <v>99.421000000000006</v>
      </c>
      <c r="I477" s="183"/>
      <c r="L477" s="179"/>
      <c r="M477" s="184"/>
      <c r="N477" s="185"/>
      <c r="O477" s="185"/>
      <c r="P477" s="185"/>
      <c r="Q477" s="185"/>
      <c r="R477" s="185"/>
      <c r="S477" s="185"/>
      <c r="T477" s="186"/>
      <c r="AT477" s="180" t="s">
        <v>200</v>
      </c>
      <c r="AU477" s="180" t="s">
        <v>85</v>
      </c>
      <c r="AV477" s="15" t="s">
        <v>196</v>
      </c>
      <c r="AW477" s="15" t="s">
        <v>37</v>
      </c>
      <c r="AX477" s="15" t="s">
        <v>83</v>
      </c>
      <c r="AY477" s="180" t="s">
        <v>189</v>
      </c>
    </row>
    <row r="478" spans="1:65" s="12" customFormat="1" ht="22.9" customHeight="1">
      <c r="B478" s="131"/>
      <c r="D478" s="132" t="s">
        <v>75</v>
      </c>
      <c r="E478" s="142" t="s">
        <v>239</v>
      </c>
      <c r="F478" s="142" t="s">
        <v>1212</v>
      </c>
      <c r="I478" s="134"/>
      <c r="J478" s="143">
        <f>BK478</f>
        <v>0</v>
      </c>
      <c r="L478" s="131"/>
      <c r="M478" s="136"/>
      <c r="N478" s="137"/>
      <c r="O478" s="137"/>
      <c r="P478" s="138">
        <f>SUM(P479:P482)</f>
        <v>0</v>
      </c>
      <c r="Q478" s="137"/>
      <c r="R478" s="138">
        <f>SUM(R479:R482)</f>
        <v>2.8404999999999996E-2</v>
      </c>
      <c r="S478" s="137"/>
      <c r="T478" s="139">
        <f>SUM(T479:T482)</f>
        <v>0</v>
      </c>
      <c r="AR478" s="132" t="s">
        <v>83</v>
      </c>
      <c r="AT478" s="140" t="s">
        <v>75</v>
      </c>
      <c r="AU478" s="140" t="s">
        <v>83</v>
      </c>
      <c r="AY478" s="132" t="s">
        <v>189</v>
      </c>
      <c r="BK478" s="141">
        <f>SUM(BK479:BK482)</f>
        <v>0</v>
      </c>
    </row>
    <row r="479" spans="1:65" s="2" customFormat="1" ht="24.2" customHeight="1">
      <c r="A479" s="34"/>
      <c r="B479" s="144"/>
      <c r="C479" s="145" t="s">
        <v>1213</v>
      </c>
      <c r="D479" s="145" t="s">
        <v>191</v>
      </c>
      <c r="E479" s="146" t="s">
        <v>1214</v>
      </c>
      <c r="F479" s="147" t="s">
        <v>1215</v>
      </c>
      <c r="G479" s="148" t="s">
        <v>194</v>
      </c>
      <c r="H479" s="149">
        <v>2.2999999999999998</v>
      </c>
      <c r="I479" s="150"/>
      <c r="J479" s="151">
        <f>ROUND(I479*H479,2)</f>
        <v>0</v>
      </c>
      <c r="K479" s="147" t="s">
        <v>195</v>
      </c>
      <c r="L479" s="35"/>
      <c r="M479" s="152" t="s">
        <v>3</v>
      </c>
      <c r="N479" s="153" t="s">
        <v>47</v>
      </c>
      <c r="O479" s="55"/>
      <c r="P479" s="154">
        <f>O479*H479</f>
        <v>0</v>
      </c>
      <c r="Q479" s="154">
        <v>1.235E-2</v>
      </c>
      <c r="R479" s="154">
        <f>Q479*H479</f>
        <v>2.8404999999999996E-2</v>
      </c>
      <c r="S479" s="154">
        <v>0</v>
      </c>
      <c r="T479" s="155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56" t="s">
        <v>196</v>
      </c>
      <c r="AT479" s="156" t="s">
        <v>191</v>
      </c>
      <c r="AU479" s="156" t="s">
        <v>85</v>
      </c>
      <c r="AY479" s="19" t="s">
        <v>189</v>
      </c>
      <c r="BE479" s="157">
        <f>IF(N479="základní",J479,0)</f>
        <v>0</v>
      </c>
      <c r="BF479" s="157">
        <f>IF(N479="snížená",J479,0)</f>
        <v>0</v>
      </c>
      <c r="BG479" s="157">
        <f>IF(N479="zákl. přenesená",J479,0)</f>
        <v>0</v>
      </c>
      <c r="BH479" s="157">
        <f>IF(N479="sníž. přenesená",J479,0)</f>
        <v>0</v>
      </c>
      <c r="BI479" s="157">
        <f>IF(N479="nulová",J479,0)</f>
        <v>0</v>
      </c>
      <c r="BJ479" s="19" t="s">
        <v>83</v>
      </c>
      <c r="BK479" s="157">
        <f>ROUND(I479*H479,2)</f>
        <v>0</v>
      </c>
      <c r="BL479" s="19" t="s">
        <v>196</v>
      </c>
      <c r="BM479" s="156" t="s">
        <v>1216</v>
      </c>
    </row>
    <row r="480" spans="1:65" s="2" customFormat="1" ht="11.25">
      <c r="A480" s="34"/>
      <c r="B480" s="35"/>
      <c r="C480" s="34"/>
      <c r="D480" s="158" t="s">
        <v>198</v>
      </c>
      <c r="E480" s="34"/>
      <c r="F480" s="159" t="s">
        <v>1217</v>
      </c>
      <c r="G480" s="34"/>
      <c r="H480" s="34"/>
      <c r="I480" s="160"/>
      <c r="J480" s="34"/>
      <c r="K480" s="34"/>
      <c r="L480" s="35"/>
      <c r="M480" s="161"/>
      <c r="N480" s="162"/>
      <c r="O480" s="55"/>
      <c r="P480" s="55"/>
      <c r="Q480" s="55"/>
      <c r="R480" s="55"/>
      <c r="S480" s="55"/>
      <c r="T480" s="56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T480" s="19" t="s">
        <v>198</v>
      </c>
      <c r="AU480" s="19" t="s">
        <v>85</v>
      </c>
    </row>
    <row r="481" spans="1:65" s="14" customFormat="1" ht="11.25">
      <c r="B481" s="171"/>
      <c r="D481" s="164" t="s">
        <v>200</v>
      </c>
      <c r="E481" s="172" t="s">
        <v>3</v>
      </c>
      <c r="F481" s="173" t="s">
        <v>1218</v>
      </c>
      <c r="H481" s="174">
        <v>2.2999999999999998</v>
      </c>
      <c r="I481" s="175"/>
      <c r="L481" s="171"/>
      <c r="M481" s="176"/>
      <c r="N481" s="177"/>
      <c r="O481" s="177"/>
      <c r="P481" s="177"/>
      <c r="Q481" s="177"/>
      <c r="R481" s="177"/>
      <c r="S481" s="177"/>
      <c r="T481" s="178"/>
      <c r="AT481" s="172" t="s">
        <v>200</v>
      </c>
      <c r="AU481" s="172" t="s">
        <v>85</v>
      </c>
      <c r="AV481" s="14" t="s">
        <v>85</v>
      </c>
      <c r="AW481" s="14" t="s">
        <v>37</v>
      </c>
      <c r="AX481" s="14" t="s">
        <v>76</v>
      </c>
      <c r="AY481" s="172" t="s">
        <v>189</v>
      </c>
    </row>
    <row r="482" spans="1:65" s="15" customFormat="1" ht="11.25">
      <c r="B482" s="179"/>
      <c r="D482" s="164" t="s">
        <v>200</v>
      </c>
      <c r="E482" s="180" t="s">
        <v>3</v>
      </c>
      <c r="F482" s="181" t="s">
        <v>203</v>
      </c>
      <c r="H482" s="182">
        <v>2.2999999999999998</v>
      </c>
      <c r="I482" s="183"/>
      <c r="L482" s="179"/>
      <c r="M482" s="184"/>
      <c r="N482" s="185"/>
      <c r="O482" s="185"/>
      <c r="P482" s="185"/>
      <c r="Q482" s="185"/>
      <c r="R482" s="185"/>
      <c r="S482" s="185"/>
      <c r="T482" s="186"/>
      <c r="AT482" s="180" t="s">
        <v>200</v>
      </c>
      <c r="AU482" s="180" t="s">
        <v>85</v>
      </c>
      <c r="AV482" s="15" t="s">
        <v>196</v>
      </c>
      <c r="AW482" s="15" t="s">
        <v>37</v>
      </c>
      <c r="AX482" s="15" t="s">
        <v>83</v>
      </c>
      <c r="AY482" s="180" t="s">
        <v>189</v>
      </c>
    </row>
    <row r="483" spans="1:65" s="12" customFormat="1" ht="22.9" customHeight="1">
      <c r="B483" s="131"/>
      <c r="D483" s="132" t="s">
        <v>75</v>
      </c>
      <c r="E483" s="142" t="s">
        <v>260</v>
      </c>
      <c r="F483" s="142" t="s">
        <v>514</v>
      </c>
      <c r="I483" s="134"/>
      <c r="J483" s="143">
        <f>BK483</f>
        <v>0</v>
      </c>
      <c r="L483" s="131"/>
      <c r="M483" s="136"/>
      <c r="N483" s="137"/>
      <c r="O483" s="137"/>
      <c r="P483" s="138">
        <f>SUM(P484:P579)</f>
        <v>0</v>
      </c>
      <c r="Q483" s="137"/>
      <c r="R483" s="138">
        <f>SUM(R484:R579)</f>
        <v>4.9263790000000007</v>
      </c>
      <c r="S483" s="137"/>
      <c r="T483" s="139">
        <f>SUM(T484:T579)</f>
        <v>0</v>
      </c>
      <c r="AR483" s="132" t="s">
        <v>83</v>
      </c>
      <c r="AT483" s="140" t="s">
        <v>75</v>
      </c>
      <c r="AU483" s="140" t="s">
        <v>83</v>
      </c>
      <c r="AY483" s="132" t="s">
        <v>189</v>
      </c>
      <c r="BK483" s="141">
        <f>SUM(BK484:BK579)</f>
        <v>0</v>
      </c>
    </row>
    <row r="484" spans="1:65" s="2" customFormat="1" ht="16.5" customHeight="1">
      <c r="A484" s="34"/>
      <c r="B484" s="144"/>
      <c r="C484" s="145" t="s">
        <v>1219</v>
      </c>
      <c r="D484" s="145" t="s">
        <v>191</v>
      </c>
      <c r="E484" s="146" t="s">
        <v>1220</v>
      </c>
      <c r="F484" s="147" t="s">
        <v>1221</v>
      </c>
      <c r="G484" s="148" t="s">
        <v>194</v>
      </c>
      <c r="H484" s="149">
        <v>40</v>
      </c>
      <c r="I484" s="150"/>
      <c r="J484" s="151">
        <f>ROUND(I484*H484,2)</f>
        <v>0</v>
      </c>
      <c r="K484" s="147" t="s">
        <v>195</v>
      </c>
      <c r="L484" s="35"/>
      <c r="M484" s="152" t="s">
        <v>3</v>
      </c>
      <c r="N484" s="153" t="s">
        <v>47</v>
      </c>
      <c r="O484" s="55"/>
      <c r="P484" s="154">
        <f>O484*H484</f>
        <v>0</v>
      </c>
      <c r="Q484" s="154">
        <v>7.3999999999999999E-4</v>
      </c>
      <c r="R484" s="154">
        <f>Q484*H484</f>
        <v>2.9600000000000001E-2</v>
      </c>
      <c r="S484" s="154">
        <v>0</v>
      </c>
      <c r="T484" s="155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156" t="s">
        <v>196</v>
      </c>
      <c r="AT484" s="156" t="s">
        <v>191</v>
      </c>
      <c r="AU484" s="156" t="s">
        <v>85</v>
      </c>
      <c r="AY484" s="19" t="s">
        <v>189</v>
      </c>
      <c r="BE484" s="157">
        <f>IF(N484="základní",J484,0)</f>
        <v>0</v>
      </c>
      <c r="BF484" s="157">
        <f>IF(N484="snížená",J484,0)</f>
        <v>0</v>
      </c>
      <c r="BG484" s="157">
        <f>IF(N484="zákl. přenesená",J484,0)</f>
        <v>0</v>
      </c>
      <c r="BH484" s="157">
        <f>IF(N484="sníž. přenesená",J484,0)</f>
        <v>0</v>
      </c>
      <c r="BI484" s="157">
        <f>IF(N484="nulová",J484,0)</f>
        <v>0</v>
      </c>
      <c r="BJ484" s="19" t="s">
        <v>83</v>
      </c>
      <c r="BK484" s="157">
        <f>ROUND(I484*H484,2)</f>
        <v>0</v>
      </c>
      <c r="BL484" s="19" t="s">
        <v>196</v>
      </c>
      <c r="BM484" s="156" t="s">
        <v>1222</v>
      </c>
    </row>
    <row r="485" spans="1:65" s="2" customFormat="1" ht="11.25">
      <c r="A485" s="34"/>
      <c r="B485" s="35"/>
      <c r="C485" s="34"/>
      <c r="D485" s="158" t="s">
        <v>198</v>
      </c>
      <c r="E485" s="34"/>
      <c r="F485" s="159" t="s">
        <v>1223</v>
      </c>
      <c r="G485" s="34"/>
      <c r="H485" s="34"/>
      <c r="I485" s="160"/>
      <c r="J485" s="34"/>
      <c r="K485" s="34"/>
      <c r="L485" s="35"/>
      <c r="M485" s="161"/>
      <c r="N485" s="162"/>
      <c r="O485" s="55"/>
      <c r="P485" s="55"/>
      <c r="Q485" s="55"/>
      <c r="R485" s="55"/>
      <c r="S485" s="55"/>
      <c r="T485" s="56"/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T485" s="19" t="s">
        <v>198</v>
      </c>
      <c r="AU485" s="19" t="s">
        <v>85</v>
      </c>
    </row>
    <row r="486" spans="1:65" s="14" customFormat="1" ht="11.25">
      <c r="B486" s="171"/>
      <c r="D486" s="164" t="s">
        <v>200</v>
      </c>
      <c r="E486" s="172" t="s">
        <v>3</v>
      </c>
      <c r="F486" s="173" t="s">
        <v>1224</v>
      </c>
      <c r="H486" s="174">
        <v>20</v>
      </c>
      <c r="I486" s="175"/>
      <c r="L486" s="171"/>
      <c r="M486" s="176"/>
      <c r="N486" s="177"/>
      <c r="O486" s="177"/>
      <c r="P486" s="177"/>
      <c r="Q486" s="177"/>
      <c r="R486" s="177"/>
      <c r="S486" s="177"/>
      <c r="T486" s="178"/>
      <c r="AT486" s="172" t="s">
        <v>200</v>
      </c>
      <c r="AU486" s="172" t="s">
        <v>85</v>
      </c>
      <c r="AV486" s="14" t="s">
        <v>85</v>
      </c>
      <c r="AW486" s="14" t="s">
        <v>37</v>
      </c>
      <c r="AX486" s="14" t="s">
        <v>76</v>
      </c>
      <c r="AY486" s="172" t="s">
        <v>189</v>
      </c>
    </row>
    <row r="487" spans="1:65" s="14" customFormat="1" ht="11.25">
      <c r="B487" s="171"/>
      <c r="D487" s="164" t="s">
        <v>200</v>
      </c>
      <c r="E487" s="172" t="s">
        <v>3</v>
      </c>
      <c r="F487" s="173" t="s">
        <v>1225</v>
      </c>
      <c r="H487" s="174">
        <v>20</v>
      </c>
      <c r="I487" s="175"/>
      <c r="L487" s="171"/>
      <c r="M487" s="176"/>
      <c r="N487" s="177"/>
      <c r="O487" s="177"/>
      <c r="P487" s="177"/>
      <c r="Q487" s="177"/>
      <c r="R487" s="177"/>
      <c r="S487" s="177"/>
      <c r="T487" s="178"/>
      <c r="AT487" s="172" t="s">
        <v>200</v>
      </c>
      <c r="AU487" s="172" t="s">
        <v>85</v>
      </c>
      <c r="AV487" s="14" t="s">
        <v>85</v>
      </c>
      <c r="AW487" s="14" t="s">
        <v>37</v>
      </c>
      <c r="AX487" s="14" t="s">
        <v>76</v>
      </c>
      <c r="AY487" s="172" t="s">
        <v>189</v>
      </c>
    </row>
    <row r="488" spans="1:65" s="15" customFormat="1" ht="11.25">
      <c r="B488" s="179"/>
      <c r="D488" s="164" t="s">
        <v>200</v>
      </c>
      <c r="E488" s="180" t="s">
        <v>3</v>
      </c>
      <c r="F488" s="181" t="s">
        <v>203</v>
      </c>
      <c r="H488" s="182">
        <v>40</v>
      </c>
      <c r="I488" s="183"/>
      <c r="L488" s="179"/>
      <c r="M488" s="184"/>
      <c r="N488" s="185"/>
      <c r="O488" s="185"/>
      <c r="P488" s="185"/>
      <c r="Q488" s="185"/>
      <c r="R488" s="185"/>
      <c r="S488" s="185"/>
      <c r="T488" s="186"/>
      <c r="AT488" s="180" t="s">
        <v>200</v>
      </c>
      <c r="AU488" s="180" t="s">
        <v>85</v>
      </c>
      <c r="AV488" s="15" t="s">
        <v>196</v>
      </c>
      <c r="AW488" s="15" t="s">
        <v>37</v>
      </c>
      <c r="AX488" s="15" t="s">
        <v>83</v>
      </c>
      <c r="AY488" s="180" t="s">
        <v>189</v>
      </c>
    </row>
    <row r="489" spans="1:65" s="2" customFormat="1" ht="16.5" customHeight="1">
      <c r="A489" s="34"/>
      <c r="B489" s="144"/>
      <c r="C489" s="187" t="s">
        <v>1226</v>
      </c>
      <c r="D489" s="187" t="s">
        <v>235</v>
      </c>
      <c r="E489" s="188" t="s">
        <v>1227</v>
      </c>
      <c r="F489" s="189" t="s">
        <v>1228</v>
      </c>
      <c r="G489" s="190" t="s">
        <v>194</v>
      </c>
      <c r="H489" s="191">
        <v>40</v>
      </c>
      <c r="I489" s="192"/>
      <c r="J489" s="193">
        <f>ROUND(I489*H489,2)</f>
        <v>0</v>
      </c>
      <c r="K489" s="189" t="s">
        <v>981</v>
      </c>
      <c r="L489" s="194"/>
      <c r="M489" s="195" t="s">
        <v>3</v>
      </c>
      <c r="N489" s="196" t="s">
        <v>47</v>
      </c>
      <c r="O489" s="55"/>
      <c r="P489" s="154">
        <f>O489*H489</f>
        <v>0</v>
      </c>
      <c r="Q489" s="154">
        <v>0</v>
      </c>
      <c r="R489" s="154">
        <f>Q489*H489</f>
        <v>0</v>
      </c>
      <c r="S489" s="154">
        <v>0</v>
      </c>
      <c r="T489" s="155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56" t="s">
        <v>239</v>
      </c>
      <c r="AT489" s="156" t="s">
        <v>235</v>
      </c>
      <c r="AU489" s="156" t="s">
        <v>85</v>
      </c>
      <c r="AY489" s="19" t="s">
        <v>189</v>
      </c>
      <c r="BE489" s="157">
        <f>IF(N489="základní",J489,0)</f>
        <v>0</v>
      </c>
      <c r="BF489" s="157">
        <f>IF(N489="snížená",J489,0)</f>
        <v>0</v>
      </c>
      <c r="BG489" s="157">
        <f>IF(N489="zákl. přenesená",J489,0)</f>
        <v>0</v>
      </c>
      <c r="BH489" s="157">
        <f>IF(N489="sníž. přenesená",J489,0)</f>
        <v>0</v>
      </c>
      <c r="BI489" s="157">
        <f>IF(N489="nulová",J489,0)</f>
        <v>0</v>
      </c>
      <c r="BJ489" s="19" t="s">
        <v>83</v>
      </c>
      <c r="BK489" s="157">
        <f>ROUND(I489*H489,2)</f>
        <v>0</v>
      </c>
      <c r="BL489" s="19" t="s">
        <v>196</v>
      </c>
      <c r="BM489" s="156" t="s">
        <v>1229</v>
      </c>
    </row>
    <row r="490" spans="1:65" s="2" customFormat="1" ht="19.5">
      <c r="A490" s="34"/>
      <c r="B490" s="35"/>
      <c r="C490" s="34"/>
      <c r="D490" s="164" t="s">
        <v>241</v>
      </c>
      <c r="E490" s="34"/>
      <c r="F490" s="197" t="s">
        <v>1230</v>
      </c>
      <c r="G490" s="34"/>
      <c r="H490" s="34"/>
      <c r="I490" s="160"/>
      <c r="J490" s="34"/>
      <c r="K490" s="34"/>
      <c r="L490" s="35"/>
      <c r="M490" s="161"/>
      <c r="N490" s="162"/>
      <c r="O490" s="55"/>
      <c r="P490" s="55"/>
      <c r="Q490" s="55"/>
      <c r="R490" s="55"/>
      <c r="S490" s="55"/>
      <c r="T490" s="56"/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T490" s="19" t="s">
        <v>241</v>
      </c>
      <c r="AU490" s="19" t="s">
        <v>85</v>
      </c>
    </row>
    <row r="491" spans="1:65" s="2" customFormat="1" ht="16.5" customHeight="1">
      <c r="A491" s="34"/>
      <c r="B491" s="144"/>
      <c r="C491" s="145" t="s">
        <v>1231</v>
      </c>
      <c r="D491" s="145" t="s">
        <v>191</v>
      </c>
      <c r="E491" s="146" t="s">
        <v>1232</v>
      </c>
      <c r="F491" s="147" t="s">
        <v>1233</v>
      </c>
      <c r="G491" s="148" t="s">
        <v>473</v>
      </c>
      <c r="H491" s="149">
        <v>2</v>
      </c>
      <c r="I491" s="150"/>
      <c r="J491" s="151">
        <f>ROUND(I491*H491,2)</f>
        <v>0</v>
      </c>
      <c r="K491" s="147" t="s">
        <v>195</v>
      </c>
      <c r="L491" s="35"/>
      <c r="M491" s="152" t="s">
        <v>3</v>
      </c>
      <c r="N491" s="153" t="s">
        <v>47</v>
      </c>
      <c r="O491" s="55"/>
      <c r="P491" s="154">
        <f>O491*H491</f>
        <v>0</v>
      </c>
      <c r="Q491" s="154">
        <v>8.1119999999999998E-2</v>
      </c>
      <c r="R491" s="154">
        <f>Q491*H491</f>
        <v>0.16224</v>
      </c>
      <c r="S491" s="154">
        <v>0</v>
      </c>
      <c r="T491" s="155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156" t="s">
        <v>196</v>
      </c>
      <c r="AT491" s="156" t="s">
        <v>191</v>
      </c>
      <c r="AU491" s="156" t="s">
        <v>85</v>
      </c>
      <c r="AY491" s="19" t="s">
        <v>189</v>
      </c>
      <c r="BE491" s="157">
        <f>IF(N491="základní",J491,0)</f>
        <v>0</v>
      </c>
      <c r="BF491" s="157">
        <f>IF(N491="snížená",J491,0)</f>
        <v>0</v>
      </c>
      <c r="BG491" s="157">
        <f>IF(N491="zákl. přenesená",J491,0)</f>
        <v>0</v>
      </c>
      <c r="BH491" s="157">
        <f>IF(N491="sníž. přenesená",J491,0)</f>
        <v>0</v>
      </c>
      <c r="BI491" s="157">
        <f>IF(N491="nulová",J491,0)</f>
        <v>0</v>
      </c>
      <c r="BJ491" s="19" t="s">
        <v>83</v>
      </c>
      <c r="BK491" s="157">
        <f>ROUND(I491*H491,2)</f>
        <v>0</v>
      </c>
      <c r="BL491" s="19" t="s">
        <v>196</v>
      </c>
      <c r="BM491" s="156" t="s">
        <v>1234</v>
      </c>
    </row>
    <row r="492" spans="1:65" s="2" customFormat="1" ht="11.25">
      <c r="A492" s="34"/>
      <c r="B492" s="35"/>
      <c r="C492" s="34"/>
      <c r="D492" s="158" t="s">
        <v>198</v>
      </c>
      <c r="E492" s="34"/>
      <c r="F492" s="159" t="s">
        <v>1235</v>
      </c>
      <c r="G492" s="34"/>
      <c r="H492" s="34"/>
      <c r="I492" s="160"/>
      <c r="J492" s="34"/>
      <c r="K492" s="34"/>
      <c r="L492" s="35"/>
      <c r="M492" s="161"/>
      <c r="N492" s="162"/>
      <c r="O492" s="55"/>
      <c r="P492" s="55"/>
      <c r="Q492" s="55"/>
      <c r="R492" s="55"/>
      <c r="S492" s="55"/>
      <c r="T492" s="56"/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T492" s="19" t="s">
        <v>198</v>
      </c>
      <c r="AU492" s="19" t="s">
        <v>85</v>
      </c>
    </row>
    <row r="493" spans="1:65" s="2" customFormat="1" ht="16.5" customHeight="1">
      <c r="A493" s="34"/>
      <c r="B493" s="144"/>
      <c r="C493" s="145" t="s">
        <v>1236</v>
      </c>
      <c r="D493" s="145" t="s">
        <v>191</v>
      </c>
      <c r="E493" s="146" t="s">
        <v>770</v>
      </c>
      <c r="F493" s="147" t="s">
        <v>771</v>
      </c>
      <c r="G493" s="148" t="s">
        <v>194</v>
      </c>
      <c r="H493" s="149">
        <v>35</v>
      </c>
      <c r="I493" s="150"/>
      <c r="J493" s="151">
        <f>ROUND(I493*H493,2)</f>
        <v>0</v>
      </c>
      <c r="K493" s="147" t="s">
        <v>195</v>
      </c>
      <c r="L493" s="35"/>
      <c r="M493" s="152" t="s">
        <v>3</v>
      </c>
      <c r="N493" s="153" t="s">
        <v>47</v>
      </c>
      <c r="O493" s="55"/>
      <c r="P493" s="154">
        <f>O493*H493</f>
        <v>0</v>
      </c>
      <c r="Q493" s="154">
        <v>8.0000000000000007E-5</v>
      </c>
      <c r="R493" s="154">
        <f>Q493*H493</f>
        <v>2.8000000000000004E-3</v>
      </c>
      <c r="S493" s="154">
        <v>0</v>
      </c>
      <c r="T493" s="155">
        <f>S493*H493</f>
        <v>0</v>
      </c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R493" s="156" t="s">
        <v>196</v>
      </c>
      <c r="AT493" s="156" t="s">
        <v>191</v>
      </c>
      <c r="AU493" s="156" t="s">
        <v>85</v>
      </c>
      <c r="AY493" s="19" t="s">
        <v>189</v>
      </c>
      <c r="BE493" s="157">
        <f>IF(N493="základní",J493,0)</f>
        <v>0</v>
      </c>
      <c r="BF493" s="157">
        <f>IF(N493="snížená",J493,0)</f>
        <v>0</v>
      </c>
      <c r="BG493" s="157">
        <f>IF(N493="zákl. přenesená",J493,0)</f>
        <v>0</v>
      </c>
      <c r="BH493" s="157">
        <f>IF(N493="sníž. přenesená",J493,0)</f>
        <v>0</v>
      </c>
      <c r="BI493" s="157">
        <f>IF(N493="nulová",J493,0)</f>
        <v>0</v>
      </c>
      <c r="BJ493" s="19" t="s">
        <v>83</v>
      </c>
      <c r="BK493" s="157">
        <f>ROUND(I493*H493,2)</f>
        <v>0</v>
      </c>
      <c r="BL493" s="19" t="s">
        <v>196</v>
      </c>
      <c r="BM493" s="156" t="s">
        <v>1237</v>
      </c>
    </row>
    <row r="494" spans="1:65" s="2" customFormat="1" ht="11.25">
      <c r="A494" s="34"/>
      <c r="B494" s="35"/>
      <c r="C494" s="34"/>
      <c r="D494" s="158" t="s">
        <v>198</v>
      </c>
      <c r="E494" s="34"/>
      <c r="F494" s="159" t="s">
        <v>773</v>
      </c>
      <c r="G494" s="34"/>
      <c r="H494" s="34"/>
      <c r="I494" s="160"/>
      <c r="J494" s="34"/>
      <c r="K494" s="34"/>
      <c r="L494" s="35"/>
      <c r="M494" s="161"/>
      <c r="N494" s="162"/>
      <c r="O494" s="55"/>
      <c r="P494" s="55"/>
      <c r="Q494" s="55"/>
      <c r="R494" s="55"/>
      <c r="S494" s="55"/>
      <c r="T494" s="56"/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T494" s="19" t="s">
        <v>198</v>
      </c>
      <c r="AU494" s="19" t="s">
        <v>85</v>
      </c>
    </row>
    <row r="495" spans="1:65" s="14" customFormat="1" ht="11.25">
      <c r="B495" s="171"/>
      <c r="D495" s="164" t="s">
        <v>200</v>
      </c>
      <c r="E495" s="172" t="s">
        <v>3</v>
      </c>
      <c r="F495" s="173" t="s">
        <v>1238</v>
      </c>
      <c r="H495" s="174">
        <v>35</v>
      </c>
      <c r="I495" s="175"/>
      <c r="L495" s="171"/>
      <c r="M495" s="176"/>
      <c r="N495" s="177"/>
      <c r="O495" s="177"/>
      <c r="P495" s="177"/>
      <c r="Q495" s="177"/>
      <c r="R495" s="177"/>
      <c r="S495" s="177"/>
      <c r="T495" s="178"/>
      <c r="AT495" s="172" t="s">
        <v>200</v>
      </c>
      <c r="AU495" s="172" t="s">
        <v>85</v>
      </c>
      <c r="AV495" s="14" t="s">
        <v>85</v>
      </c>
      <c r="AW495" s="14" t="s">
        <v>37</v>
      </c>
      <c r="AX495" s="14" t="s">
        <v>76</v>
      </c>
      <c r="AY495" s="172" t="s">
        <v>189</v>
      </c>
    </row>
    <row r="496" spans="1:65" s="15" customFormat="1" ht="11.25">
      <c r="B496" s="179"/>
      <c r="D496" s="164" t="s">
        <v>200</v>
      </c>
      <c r="E496" s="180" t="s">
        <v>3</v>
      </c>
      <c r="F496" s="181" t="s">
        <v>203</v>
      </c>
      <c r="H496" s="182">
        <v>35</v>
      </c>
      <c r="I496" s="183"/>
      <c r="L496" s="179"/>
      <c r="M496" s="184"/>
      <c r="N496" s="185"/>
      <c r="O496" s="185"/>
      <c r="P496" s="185"/>
      <c r="Q496" s="185"/>
      <c r="R496" s="185"/>
      <c r="S496" s="185"/>
      <c r="T496" s="186"/>
      <c r="AT496" s="180" t="s">
        <v>200</v>
      </c>
      <c r="AU496" s="180" t="s">
        <v>85</v>
      </c>
      <c r="AV496" s="15" t="s">
        <v>196</v>
      </c>
      <c r="AW496" s="15" t="s">
        <v>37</v>
      </c>
      <c r="AX496" s="15" t="s">
        <v>83</v>
      </c>
      <c r="AY496" s="180" t="s">
        <v>189</v>
      </c>
    </row>
    <row r="497" spans="1:65" s="2" customFormat="1" ht="16.5" customHeight="1">
      <c r="A497" s="34"/>
      <c r="B497" s="144"/>
      <c r="C497" s="145" t="s">
        <v>1239</v>
      </c>
      <c r="D497" s="145" t="s">
        <v>191</v>
      </c>
      <c r="E497" s="146" t="s">
        <v>1240</v>
      </c>
      <c r="F497" s="147" t="s">
        <v>1241</v>
      </c>
      <c r="G497" s="148" t="s">
        <v>194</v>
      </c>
      <c r="H497" s="149">
        <v>70</v>
      </c>
      <c r="I497" s="150"/>
      <c r="J497" s="151">
        <f>ROUND(I497*H497,2)</f>
        <v>0</v>
      </c>
      <c r="K497" s="147" t="s">
        <v>195</v>
      </c>
      <c r="L497" s="35"/>
      <c r="M497" s="152" t="s">
        <v>3</v>
      </c>
      <c r="N497" s="153" t="s">
        <v>47</v>
      </c>
      <c r="O497" s="55"/>
      <c r="P497" s="154">
        <f>O497*H497</f>
        <v>0</v>
      </c>
      <c r="Q497" s="154">
        <v>1.4999999999999999E-4</v>
      </c>
      <c r="R497" s="154">
        <f>Q497*H497</f>
        <v>1.0499999999999999E-2</v>
      </c>
      <c r="S497" s="154">
        <v>0</v>
      </c>
      <c r="T497" s="155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56" t="s">
        <v>196</v>
      </c>
      <c r="AT497" s="156" t="s">
        <v>191</v>
      </c>
      <c r="AU497" s="156" t="s">
        <v>85</v>
      </c>
      <c r="AY497" s="19" t="s">
        <v>189</v>
      </c>
      <c r="BE497" s="157">
        <f>IF(N497="základní",J497,0)</f>
        <v>0</v>
      </c>
      <c r="BF497" s="157">
        <f>IF(N497="snížená",J497,0)</f>
        <v>0</v>
      </c>
      <c r="BG497" s="157">
        <f>IF(N497="zákl. přenesená",J497,0)</f>
        <v>0</v>
      </c>
      <c r="BH497" s="157">
        <f>IF(N497="sníž. přenesená",J497,0)</f>
        <v>0</v>
      </c>
      <c r="BI497" s="157">
        <f>IF(N497="nulová",J497,0)</f>
        <v>0</v>
      </c>
      <c r="BJ497" s="19" t="s">
        <v>83</v>
      </c>
      <c r="BK497" s="157">
        <f>ROUND(I497*H497,2)</f>
        <v>0</v>
      </c>
      <c r="BL497" s="19" t="s">
        <v>196</v>
      </c>
      <c r="BM497" s="156" t="s">
        <v>1242</v>
      </c>
    </row>
    <row r="498" spans="1:65" s="2" customFormat="1" ht="11.25">
      <c r="A498" s="34"/>
      <c r="B498" s="35"/>
      <c r="C498" s="34"/>
      <c r="D498" s="158" t="s">
        <v>198</v>
      </c>
      <c r="E498" s="34"/>
      <c r="F498" s="159" t="s">
        <v>1243</v>
      </c>
      <c r="G498" s="34"/>
      <c r="H498" s="34"/>
      <c r="I498" s="160"/>
      <c r="J498" s="34"/>
      <c r="K498" s="34"/>
      <c r="L498" s="35"/>
      <c r="M498" s="161"/>
      <c r="N498" s="162"/>
      <c r="O498" s="55"/>
      <c r="P498" s="55"/>
      <c r="Q498" s="55"/>
      <c r="R498" s="55"/>
      <c r="S498" s="55"/>
      <c r="T498" s="56"/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T498" s="19" t="s">
        <v>198</v>
      </c>
      <c r="AU498" s="19" t="s">
        <v>85</v>
      </c>
    </row>
    <row r="499" spans="1:65" s="14" customFormat="1" ht="11.25">
      <c r="B499" s="171"/>
      <c r="D499" s="164" t="s">
        <v>200</v>
      </c>
      <c r="E499" s="172" t="s">
        <v>3</v>
      </c>
      <c r="F499" s="173" t="s">
        <v>1244</v>
      </c>
      <c r="H499" s="174">
        <v>70</v>
      </c>
      <c r="I499" s="175"/>
      <c r="L499" s="171"/>
      <c r="M499" s="176"/>
      <c r="N499" s="177"/>
      <c r="O499" s="177"/>
      <c r="P499" s="177"/>
      <c r="Q499" s="177"/>
      <c r="R499" s="177"/>
      <c r="S499" s="177"/>
      <c r="T499" s="178"/>
      <c r="AT499" s="172" t="s">
        <v>200</v>
      </c>
      <c r="AU499" s="172" t="s">
        <v>85</v>
      </c>
      <c r="AV499" s="14" t="s">
        <v>85</v>
      </c>
      <c r="AW499" s="14" t="s">
        <v>37</v>
      </c>
      <c r="AX499" s="14" t="s">
        <v>76</v>
      </c>
      <c r="AY499" s="172" t="s">
        <v>189</v>
      </c>
    </row>
    <row r="500" spans="1:65" s="15" customFormat="1" ht="11.25">
      <c r="B500" s="179"/>
      <c r="D500" s="164" t="s">
        <v>200</v>
      </c>
      <c r="E500" s="180" t="s">
        <v>3</v>
      </c>
      <c r="F500" s="181" t="s">
        <v>203</v>
      </c>
      <c r="H500" s="182">
        <v>70</v>
      </c>
      <c r="I500" s="183"/>
      <c r="L500" s="179"/>
      <c r="M500" s="184"/>
      <c r="N500" s="185"/>
      <c r="O500" s="185"/>
      <c r="P500" s="185"/>
      <c r="Q500" s="185"/>
      <c r="R500" s="185"/>
      <c r="S500" s="185"/>
      <c r="T500" s="186"/>
      <c r="AT500" s="180" t="s">
        <v>200</v>
      </c>
      <c r="AU500" s="180" t="s">
        <v>85</v>
      </c>
      <c r="AV500" s="15" t="s">
        <v>196</v>
      </c>
      <c r="AW500" s="15" t="s">
        <v>37</v>
      </c>
      <c r="AX500" s="15" t="s">
        <v>83</v>
      </c>
      <c r="AY500" s="180" t="s">
        <v>189</v>
      </c>
    </row>
    <row r="501" spans="1:65" s="2" customFormat="1" ht="24.2" customHeight="1">
      <c r="A501" s="34"/>
      <c r="B501" s="144"/>
      <c r="C501" s="145" t="s">
        <v>1245</v>
      </c>
      <c r="D501" s="145" t="s">
        <v>191</v>
      </c>
      <c r="E501" s="146" t="s">
        <v>776</v>
      </c>
      <c r="F501" s="147" t="s">
        <v>777</v>
      </c>
      <c r="G501" s="148" t="s">
        <v>194</v>
      </c>
      <c r="H501" s="149">
        <v>105</v>
      </c>
      <c r="I501" s="150"/>
      <c r="J501" s="151">
        <f>ROUND(I501*H501,2)</f>
        <v>0</v>
      </c>
      <c r="K501" s="147" t="s">
        <v>195</v>
      </c>
      <c r="L501" s="35"/>
      <c r="M501" s="152" t="s">
        <v>3</v>
      </c>
      <c r="N501" s="153" t="s">
        <v>47</v>
      </c>
      <c r="O501" s="55"/>
      <c r="P501" s="154">
        <f>O501*H501</f>
        <v>0</v>
      </c>
      <c r="Q501" s="154">
        <v>0</v>
      </c>
      <c r="R501" s="154">
        <f>Q501*H501</f>
        <v>0</v>
      </c>
      <c r="S501" s="154">
        <v>0</v>
      </c>
      <c r="T501" s="155">
        <f>S501*H501</f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156" t="s">
        <v>196</v>
      </c>
      <c r="AT501" s="156" t="s">
        <v>191</v>
      </c>
      <c r="AU501" s="156" t="s">
        <v>85</v>
      </c>
      <c r="AY501" s="19" t="s">
        <v>189</v>
      </c>
      <c r="BE501" s="157">
        <f>IF(N501="základní",J501,0)</f>
        <v>0</v>
      </c>
      <c r="BF501" s="157">
        <f>IF(N501="snížená",J501,0)</f>
        <v>0</v>
      </c>
      <c r="BG501" s="157">
        <f>IF(N501="zákl. přenesená",J501,0)</f>
        <v>0</v>
      </c>
      <c r="BH501" s="157">
        <f>IF(N501="sníž. přenesená",J501,0)</f>
        <v>0</v>
      </c>
      <c r="BI501" s="157">
        <f>IF(N501="nulová",J501,0)</f>
        <v>0</v>
      </c>
      <c r="BJ501" s="19" t="s">
        <v>83</v>
      </c>
      <c r="BK501" s="157">
        <f>ROUND(I501*H501,2)</f>
        <v>0</v>
      </c>
      <c r="BL501" s="19" t="s">
        <v>196</v>
      </c>
      <c r="BM501" s="156" t="s">
        <v>1246</v>
      </c>
    </row>
    <row r="502" spans="1:65" s="2" customFormat="1" ht="11.25">
      <c r="A502" s="34"/>
      <c r="B502" s="35"/>
      <c r="C502" s="34"/>
      <c r="D502" s="158" t="s">
        <v>198</v>
      </c>
      <c r="E502" s="34"/>
      <c r="F502" s="159" t="s">
        <v>779</v>
      </c>
      <c r="G502" s="34"/>
      <c r="H502" s="34"/>
      <c r="I502" s="160"/>
      <c r="J502" s="34"/>
      <c r="K502" s="34"/>
      <c r="L502" s="35"/>
      <c r="M502" s="161"/>
      <c r="N502" s="162"/>
      <c r="O502" s="55"/>
      <c r="P502" s="55"/>
      <c r="Q502" s="55"/>
      <c r="R502" s="55"/>
      <c r="S502" s="55"/>
      <c r="T502" s="56"/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T502" s="19" t="s">
        <v>198</v>
      </c>
      <c r="AU502" s="19" t="s">
        <v>85</v>
      </c>
    </row>
    <row r="503" spans="1:65" s="14" customFormat="1" ht="11.25">
      <c r="B503" s="171"/>
      <c r="D503" s="164" t="s">
        <v>200</v>
      </c>
      <c r="E503" s="172" t="s">
        <v>3</v>
      </c>
      <c r="F503" s="173" t="s">
        <v>1238</v>
      </c>
      <c r="H503" s="174">
        <v>35</v>
      </c>
      <c r="I503" s="175"/>
      <c r="L503" s="171"/>
      <c r="M503" s="176"/>
      <c r="N503" s="177"/>
      <c r="O503" s="177"/>
      <c r="P503" s="177"/>
      <c r="Q503" s="177"/>
      <c r="R503" s="177"/>
      <c r="S503" s="177"/>
      <c r="T503" s="178"/>
      <c r="AT503" s="172" t="s">
        <v>200</v>
      </c>
      <c r="AU503" s="172" t="s">
        <v>85</v>
      </c>
      <c r="AV503" s="14" t="s">
        <v>85</v>
      </c>
      <c r="AW503" s="14" t="s">
        <v>37</v>
      </c>
      <c r="AX503" s="14" t="s">
        <v>76</v>
      </c>
      <c r="AY503" s="172" t="s">
        <v>189</v>
      </c>
    </row>
    <row r="504" spans="1:65" s="14" customFormat="1" ht="11.25">
      <c r="B504" s="171"/>
      <c r="D504" s="164" t="s">
        <v>200</v>
      </c>
      <c r="E504" s="172" t="s">
        <v>3</v>
      </c>
      <c r="F504" s="173" t="s">
        <v>1244</v>
      </c>
      <c r="H504" s="174">
        <v>70</v>
      </c>
      <c r="I504" s="175"/>
      <c r="L504" s="171"/>
      <c r="M504" s="176"/>
      <c r="N504" s="177"/>
      <c r="O504" s="177"/>
      <c r="P504" s="177"/>
      <c r="Q504" s="177"/>
      <c r="R504" s="177"/>
      <c r="S504" s="177"/>
      <c r="T504" s="178"/>
      <c r="AT504" s="172" t="s">
        <v>200</v>
      </c>
      <c r="AU504" s="172" t="s">
        <v>85</v>
      </c>
      <c r="AV504" s="14" t="s">
        <v>85</v>
      </c>
      <c r="AW504" s="14" t="s">
        <v>37</v>
      </c>
      <c r="AX504" s="14" t="s">
        <v>76</v>
      </c>
      <c r="AY504" s="172" t="s">
        <v>189</v>
      </c>
    </row>
    <row r="505" spans="1:65" s="15" customFormat="1" ht="11.25">
      <c r="B505" s="179"/>
      <c r="D505" s="164" t="s">
        <v>200</v>
      </c>
      <c r="E505" s="180" t="s">
        <v>3</v>
      </c>
      <c r="F505" s="181" t="s">
        <v>203</v>
      </c>
      <c r="H505" s="182">
        <v>105</v>
      </c>
      <c r="I505" s="183"/>
      <c r="L505" s="179"/>
      <c r="M505" s="184"/>
      <c r="N505" s="185"/>
      <c r="O505" s="185"/>
      <c r="P505" s="185"/>
      <c r="Q505" s="185"/>
      <c r="R505" s="185"/>
      <c r="S505" s="185"/>
      <c r="T505" s="186"/>
      <c r="AT505" s="180" t="s">
        <v>200</v>
      </c>
      <c r="AU505" s="180" t="s">
        <v>85</v>
      </c>
      <c r="AV505" s="15" t="s">
        <v>196</v>
      </c>
      <c r="AW505" s="15" t="s">
        <v>37</v>
      </c>
      <c r="AX505" s="15" t="s">
        <v>83</v>
      </c>
      <c r="AY505" s="180" t="s">
        <v>189</v>
      </c>
    </row>
    <row r="506" spans="1:65" s="2" customFormat="1" ht="24.2" customHeight="1">
      <c r="A506" s="34"/>
      <c r="B506" s="144"/>
      <c r="C506" s="145" t="s">
        <v>1247</v>
      </c>
      <c r="D506" s="145" t="s">
        <v>191</v>
      </c>
      <c r="E506" s="146" t="s">
        <v>713</v>
      </c>
      <c r="F506" s="147" t="s">
        <v>714</v>
      </c>
      <c r="G506" s="148" t="s">
        <v>194</v>
      </c>
      <c r="H506" s="149">
        <v>18.88</v>
      </c>
      <c r="I506" s="150"/>
      <c r="J506" s="151">
        <f>ROUND(I506*H506,2)</f>
        <v>0</v>
      </c>
      <c r="K506" s="147" t="s">
        <v>195</v>
      </c>
      <c r="L506" s="35"/>
      <c r="M506" s="152" t="s">
        <v>3</v>
      </c>
      <c r="N506" s="153" t="s">
        <v>47</v>
      </c>
      <c r="O506" s="55"/>
      <c r="P506" s="154">
        <f>O506*H506</f>
        <v>0</v>
      </c>
      <c r="Q506" s="154">
        <v>0.1295</v>
      </c>
      <c r="R506" s="154">
        <f>Q506*H506</f>
        <v>2.44496</v>
      </c>
      <c r="S506" s="154">
        <v>0</v>
      </c>
      <c r="T506" s="155">
        <f>S506*H506</f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156" t="s">
        <v>196</v>
      </c>
      <c r="AT506" s="156" t="s">
        <v>191</v>
      </c>
      <c r="AU506" s="156" t="s">
        <v>85</v>
      </c>
      <c r="AY506" s="19" t="s">
        <v>189</v>
      </c>
      <c r="BE506" s="157">
        <f>IF(N506="základní",J506,0)</f>
        <v>0</v>
      </c>
      <c r="BF506" s="157">
        <f>IF(N506="snížená",J506,0)</f>
        <v>0</v>
      </c>
      <c r="BG506" s="157">
        <f>IF(N506="zákl. přenesená",J506,0)</f>
        <v>0</v>
      </c>
      <c r="BH506" s="157">
        <f>IF(N506="sníž. přenesená",J506,0)</f>
        <v>0</v>
      </c>
      <c r="BI506" s="157">
        <f>IF(N506="nulová",J506,0)</f>
        <v>0</v>
      </c>
      <c r="BJ506" s="19" t="s">
        <v>83</v>
      </c>
      <c r="BK506" s="157">
        <f>ROUND(I506*H506,2)</f>
        <v>0</v>
      </c>
      <c r="BL506" s="19" t="s">
        <v>196</v>
      </c>
      <c r="BM506" s="156" t="s">
        <v>1248</v>
      </c>
    </row>
    <row r="507" spans="1:65" s="2" customFormat="1" ht="11.25">
      <c r="A507" s="34"/>
      <c r="B507" s="35"/>
      <c r="C507" s="34"/>
      <c r="D507" s="158" t="s">
        <v>198</v>
      </c>
      <c r="E507" s="34"/>
      <c r="F507" s="159" t="s">
        <v>716</v>
      </c>
      <c r="G507" s="34"/>
      <c r="H507" s="34"/>
      <c r="I507" s="160"/>
      <c r="J507" s="34"/>
      <c r="K507" s="34"/>
      <c r="L507" s="35"/>
      <c r="M507" s="161"/>
      <c r="N507" s="162"/>
      <c r="O507" s="55"/>
      <c r="P507" s="55"/>
      <c r="Q507" s="55"/>
      <c r="R507" s="55"/>
      <c r="S507" s="55"/>
      <c r="T507" s="56"/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T507" s="19" t="s">
        <v>198</v>
      </c>
      <c r="AU507" s="19" t="s">
        <v>85</v>
      </c>
    </row>
    <row r="508" spans="1:65" s="13" customFormat="1" ht="11.25">
      <c r="B508" s="163"/>
      <c r="D508" s="164" t="s">
        <v>200</v>
      </c>
      <c r="E508" s="165" t="s">
        <v>3</v>
      </c>
      <c r="F508" s="166" t="s">
        <v>810</v>
      </c>
      <c r="H508" s="165" t="s">
        <v>3</v>
      </c>
      <c r="I508" s="167"/>
      <c r="L508" s="163"/>
      <c r="M508" s="168"/>
      <c r="N508" s="169"/>
      <c r="O508" s="169"/>
      <c r="P508" s="169"/>
      <c r="Q508" s="169"/>
      <c r="R508" s="169"/>
      <c r="S508" s="169"/>
      <c r="T508" s="170"/>
      <c r="AT508" s="165" t="s">
        <v>200</v>
      </c>
      <c r="AU508" s="165" t="s">
        <v>85</v>
      </c>
      <c r="AV508" s="13" t="s">
        <v>83</v>
      </c>
      <c r="AW508" s="13" t="s">
        <v>37</v>
      </c>
      <c r="AX508" s="13" t="s">
        <v>76</v>
      </c>
      <c r="AY508" s="165" t="s">
        <v>189</v>
      </c>
    </row>
    <row r="509" spans="1:65" s="13" customFormat="1" ht="11.25">
      <c r="B509" s="163"/>
      <c r="D509" s="164" t="s">
        <v>200</v>
      </c>
      <c r="E509" s="165" t="s">
        <v>3</v>
      </c>
      <c r="F509" s="166" t="s">
        <v>1249</v>
      </c>
      <c r="H509" s="165" t="s">
        <v>3</v>
      </c>
      <c r="I509" s="167"/>
      <c r="L509" s="163"/>
      <c r="M509" s="168"/>
      <c r="N509" s="169"/>
      <c r="O509" s="169"/>
      <c r="P509" s="169"/>
      <c r="Q509" s="169"/>
      <c r="R509" s="169"/>
      <c r="S509" s="169"/>
      <c r="T509" s="170"/>
      <c r="AT509" s="165" t="s">
        <v>200</v>
      </c>
      <c r="AU509" s="165" t="s">
        <v>85</v>
      </c>
      <c r="AV509" s="13" t="s">
        <v>83</v>
      </c>
      <c r="AW509" s="13" t="s">
        <v>37</v>
      </c>
      <c r="AX509" s="13" t="s">
        <v>76</v>
      </c>
      <c r="AY509" s="165" t="s">
        <v>189</v>
      </c>
    </row>
    <row r="510" spans="1:65" s="14" customFormat="1" ht="11.25">
      <c r="B510" s="171"/>
      <c r="D510" s="164" t="s">
        <v>200</v>
      </c>
      <c r="E510" s="172" t="s">
        <v>3</v>
      </c>
      <c r="F510" s="173" t="s">
        <v>1250</v>
      </c>
      <c r="H510" s="174">
        <v>4.8499999999999996</v>
      </c>
      <c r="I510" s="175"/>
      <c r="L510" s="171"/>
      <c r="M510" s="176"/>
      <c r="N510" s="177"/>
      <c r="O510" s="177"/>
      <c r="P510" s="177"/>
      <c r="Q510" s="177"/>
      <c r="R510" s="177"/>
      <c r="S510" s="177"/>
      <c r="T510" s="178"/>
      <c r="AT510" s="172" t="s">
        <v>200</v>
      </c>
      <c r="AU510" s="172" t="s">
        <v>85</v>
      </c>
      <c r="AV510" s="14" t="s">
        <v>85</v>
      </c>
      <c r="AW510" s="14" t="s">
        <v>37</v>
      </c>
      <c r="AX510" s="14" t="s">
        <v>76</v>
      </c>
      <c r="AY510" s="172" t="s">
        <v>189</v>
      </c>
    </row>
    <row r="511" spans="1:65" s="14" customFormat="1" ht="11.25">
      <c r="B511" s="171"/>
      <c r="D511" s="164" t="s">
        <v>200</v>
      </c>
      <c r="E511" s="172" t="s">
        <v>3</v>
      </c>
      <c r="F511" s="173" t="s">
        <v>1251</v>
      </c>
      <c r="H511" s="174">
        <v>4.6500000000000004</v>
      </c>
      <c r="I511" s="175"/>
      <c r="L511" s="171"/>
      <c r="M511" s="176"/>
      <c r="N511" s="177"/>
      <c r="O511" s="177"/>
      <c r="P511" s="177"/>
      <c r="Q511" s="177"/>
      <c r="R511" s="177"/>
      <c r="S511" s="177"/>
      <c r="T511" s="178"/>
      <c r="AT511" s="172" t="s">
        <v>200</v>
      </c>
      <c r="AU511" s="172" t="s">
        <v>85</v>
      </c>
      <c r="AV511" s="14" t="s">
        <v>85</v>
      </c>
      <c r="AW511" s="14" t="s">
        <v>37</v>
      </c>
      <c r="AX511" s="14" t="s">
        <v>76</v>
      </c>
      <c r="AY511" s="172" t="s">
        <v>189</v>
      </c>
    </row>
    <row r="512" spans="1:65" s="14" customFormat="1" ht="11.25">
      <c r="B512" s="171"/>
      <c r="D512" s="164" t="s">
        <v>200</v>
      </c>
      <c r="E512" s="172" t="s">
        <v>3</v>
      </c>
      <c r="F512" s="173" t="s">
        <v>1252</v>
      </c>
      <c r="H512" s="174">
        <v>4.88</v>
      </c>
      <c r="I512" s="175"/>
      <c r="L512" s="171"/>
      <c r="M512" s="176"/>
      <c r="N512" s="177"/>
      <c r="O512" s="177"/>
      <c r="P512" s="177"/>
      <c r="Q512" s="177"/>
      <c r="R512" s="177"/>
      <c r="S512" s="177"/>
      <c r="T512" s="178"/>
      <c r="AT512" s="172" t="s">
        <v>200</v>
      </c>
      <c r="AU512" s="172" t="s">
        <v>85</v>
      </c>
      <c r="AV512" s="14" t="s">
        <v>85</v>
      </c>
      <c r="AW512" s="14" t="s">
        <v>37</v>
      </c>
      <c r="AX512" s="14" t="s">
        <v>76</v>
      </c>
      <c r="AY512" s="172" t="s">
        <v>189</v>
      </c>
    </row>
    <row r="513" spans="1:65" s="14" customFormat="1" ht="11.25">
      <c r="B513" s="171"/>
      <c r="D513" s="164" t="s">
        <v>200</v>
      </c>
      <c r="E513" s="172" t="s">
        <v>3</v>
      </c>
      <c r="F513" s="173" t="s">
        <v>1253</v>
      </c>
      <c r="H513" s="174">
        <v>4.5</v>
      </c>
      <c r="I513" s="175"/>
      <c r="L513" s="171"/>
      <c r="M513" s="176"/>
      <c r="N513" s="177"/>
      <c r="O513" s="177"/>
      <c r="P513" s="177"/>
      <c r="Q513" s="177"/>
      <c r="R513" s="177"/>
      <c r="S513" s="177"/>
      <c r="T513" s="178"/>
      <c r="AT513" s="172" t="s">
        <v>200</v>
      </c>
      <c r="AU513" s="172" t="s">
        <v>85</v>
      </c>
      <c r="AV513" s="14" t="s">
        <v>85</v>
      </c>
      <c r="AW513" s="14" t="s">
        <v>37</v>
      </c>
      <c r="AX513" s="14" t="s">
        <v>76</v>
      </c>
      <c r="AY513" s="172" t="s">
        <v>189</v>
      </c>
    </row>
    <row r="514" spans="1:65" s="15" customFormat="1" ht="11.25">
      <c r="B514" s="179"/>
      <c r="D514" s="164" t="s">
        <v>200</v>
      </c>
      <c r="E514" s="180" t="s">
        <v>3</v>
      </c>
      <c r="F514" s="181" t="s">
        <v>203</v>
      </c>
      <c r="H514" s="182">
        <v>18.88</v>
      </c>
      <c r="I514" s="183"/>
      <c r="L514" s="179"/>
      <c r="M514" s="184"/>
      <c r="N514" s="185"/>
      <c r="O514" s="185"/>
      <c r="P514" s="185"/>
      <c r="Q514" s="185"/>
      <c r="R514" s="185"/>
      <c r="S514" s="185"/>
      <c r="T514" s="186"/>
      <c r="AT514" s="180" t="s">
        <v>200</v>
      </c>
      <c r="AU514" s="180" t="s">
        <v>85</v>
      </c>
      <c r="AV514" s="15" t="s">
        <v>196</v>
      </c>
      <c r="AW514" s="15" t="s">
        <v>37</v>
      </c>
      <c r="AX514" s="15" t="s">
        <v>83</v>
      </c>
      <c r="AY514" s="180" t="s">
        <v>189</v>
      </c>
    </row>
    <row r="515" spans="1:65" s="2" customFormat="1" ht="16.5" customHeight="1">
      <c r="A515" s="34"/>
      <c r="B515" s="144"/>
      <c r="C515" s="187" t="s">
        <v>1254</v>
      </c>
      <c r="D515" s="187" t="s">
        <v>235</v>
      </c>
      <c r="E515" s="188" t="s">
        <v>721</v>
      </c>
      <c r="F515" s="189" t="s">
        <v>722</v>
      </c>
      <c r="G515" s="190" t="s">
        <v>194</v>
      </c>
      <c r="H515" s="191">
        <v>18.88</v>
      </c>
      <c r="I515" s="192"/>
      <c r="J515" s="193">
        <f>ROUND(I515*H515,2)</f>
        <v>0</v>
      </c>
      <c r="K515" s="189" t="s">
        <v>195</v>
      </c>
      <c r="L515" s="194"/>
      <c r="M515" s="195" t="s">
        <v>3</v>
      </c>
      <c r="N515" s="196" t="s">
        <v>47</v>
      </c>
      <c r="O515" s="55"/>
      <c r="P515" s="154">
        <f>O515*H515</f>
        <v>0</v>
      </c>
      <c r="Q515" s="154">
        <v>5.6120000000000003E-2</v>
      </c>
      <c r="R515" s="154">
        <f>Q515*H515</f>
        <v>1.0595456000000001</v>
      </c>
      <c r="S515" s="154">
        <v>0</v>
      </c>
      <c r="T515" s="155">
        <f>S515*H515</f>
        <v>0</v>
      </c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R515" s="156" t="s">
        <v>239</v>
      </c>
      <c r="AT515" s="156" t="s">
        <v>235</v>
      </c>
      <c r="AU515" s="156" t="s">
        <v>85</v>
      </c>
      <c r="AY515" s="19" t="s">
        <v>189</v>
      </c>
      <c r="BE515" s="157">
        <f>IF(N515="základní",J515,0)</f>
        <v>0</v>
      </c>
      <c r="BF515" s="157">
        <f>IF(N515="snížená",J515,0)</f>
        <v>0</v>
      </c>
      <c r="BG515" s="157">
        <f>IF(N515="zákl. přenesená",J515,0)</f>
        <v>0</v>
      </c>
      <c r="BH515" s="157">
        <f>IF(N515="sníž. přenesená",J515,0)</f>
        <v>0</v>
      </c>
      <c r="BI515" s="157">
        <f>IF(N515="nulová",J515,0)</f>
        <v>0</v>
      </c>
      <c r="BJ515" s="19" t="s">
        <v>83</v>
      </c>
      <c r="BK515" s="157">
        <f>ROUND(I515*H515,2)</f>
        <v>0</v>
      </c>
      <c r="BL515" s="19" t="s">
        <v>196</v>
      </c>
      <c r="BM515" s="156" t="s">
        <v>1255</v>
      </c>
    </row>
    <row r="516" spans="1:65" s="2" customFormat="1" ht="21.75" customHeight="1">
      <c r="A516" s="34"/>
      <c r="B516" s="144"/>
      <c r="C516" s="145" t="s">
        <v>1256</v>
      </c>
      <c r="D516" s="145" t="s">
        <v>191</v>
      </c>
      <c r="E516" s="146" t="s">
        <v>1257</v>
      </c>
      <c r="F516" s="147" t="s">
        <v>1258</v>
      </c>
      <c r="G516" s="148" t="s">
        <v>194</v>
      </c>
      <c r="H516" s="149">
        <v>58.133000000000003</v>
      </c>
      <c r="I516" s="150"/>
      <c r="J516" s="151">
        <f>ROUND(I516*H516,2)</f>
        <v>0</v>
      </c>
      <c r="K516" s="147" t="s">
        <v>195</v>
      </c>
      <c r="L516" s="35"/>
      <c r="M516" s="152" t="s">
        <v>3</v>
      </c>
      <c r="N516" s="153" t="s">
        <v>47</v>
      </c>
      <c r="O516" s="55"/>
      <c r="P516" s="154">
        <f>O516*H516</f>
        <v>0</v>
      </c>
      <c r="Q516" s="154">
        <v>1.0000000000000001E-5</v>
      </c>
      <c r="R516" s="154">
        <f>Q516*H516</f>
        <v>5.8133000000000013E-4</v>
      </c>
      <c r="S516" s="154">
        <v>0</v>
      </c>
      <c r="T516" s="155">
        <f>S516*H516</f>
        <v>0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156" t="s">
        <v>196</v>
      </c>
      <c r="AT516" s="156" t="s">
        <v>191</v>
      </c>
      <c r="AU516" s="156" t="s">
        <v>85</v>
      </c>
      <c r="AY516" s="19" t="s">
        <v>189</v>
      </c>
      <c r="BE516" s="157">
        <f>IF(N516="základní",J516,0)</f>
        <v>0</v>
      </c>
      <c r="BF516" s="157">
        <f>IF(N516="snížená",J516,0)</f>
        <v>0</v>
      </c>
      <c r="BG516" s="157">
        <f>IF(N516="zákl. přenesená",J516,0)</f>
        <v>0</v>
      </c>
      <c r="BH516" s="157">
        <f>IF(N516="sníž. přenesená",J516,0)</f>
        <v>0</v>
      </c>
      <c r="BI516" s="157">
        <f>IF(N516="nulová",J516,0)</f>
        <v>0</v>
      </c>
      <c r="BJ516" s="19" t="s">
        <v>83</v>
      </c>
      <c r="BK516" s="157">
        <f>ROUND(I516*H516,2)</f>
        <v>0</v>
      </c>
      <c r="BL516" s="19" t="s">
        <v>196</v>
      </c>
      <c r="BM516" s="156" t="s">
        <v>1259</v>
      </c>
    </row>
    <row r="517" spans="1:65" s="2" customFormat="1" ht="11.25">
      <c r="A517" s="34"/>
      <c r="B517" s="35"/>
      <c r="C517" s="34"/>
      <c r="D517" s="158" t="s">
        <v>198</v>
      </c>
      <c r="E517" s="34"/>
      <c r="F517" s="159" t="s">
        <v>1260</v>
      </c>
      <c r="G517" s="34"/>
      <c r="H517" s="34"/>
      <c r="I517" s="160"/>
      <c r="J517" s="34"/>
      <c r="K517" s="34"/>
      <c r="L517" s="35"/>
      <c r="M517" s="161"/>
      <c r="N517" s="162"/>
      <c r="O517" s="55"/>
      <c r="P517" s="55"/>
      <c r="Q517" s="55"/>
      <c r="R517" s="55"/>
      <c r="S517" s="55"/>
      <c r="T517" s="56"/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T517" s="19" t="s">
        <v>198</v>
      </c>
      <c r="AU517" s="19" t="s">
        <v>85</v>
      </c>
    </row>
    <row r="518" spans="1:65" s="13" customFormat="1" ht="11.25">
      <c r="B518" s="163"/>
      <c r="D518" s="164" t="s">
        <v>200</v>
      </c>
      <c r="E518" s="165" t="s">
        <v>3</v>
      </c>
      <c r="F518" s="166" t="s">
        <v>1261</v>
      </c>
      <c r="H518" s="165" t="s">
        <v>3</v>
      </c>
      <c r="I518" s="167"/>
      <c r="L518" s="163"/>
      <c r="M518" s="168"/>
      <c r="N518" s="169"/>
      <c r="O518" s="169"/>
      <c r="P518" s="169"/>
      <c r="Q518" s="169"/>
      <c r="R518" s="169"/>
      <c r="S518" s="169"/>
      <c r="T518" s="170"/>
      <c r="AT518" s="165" t="s">
        <v>200</v>
      </c>
      <c r="AU518" s="165" t="s">
        <v>85</v>
      </c>
      <c r="AV518" s="13" t="s">
        <v>83</v>
      </c>
      <c r="AW518" s="13" t="s">
        <v>37</v>
      </c>
      <c r="AX518" s="13" t="s">
        <v>76</v>
      </c>
      <c r="AY518" s="165" t="s">
        <v>189</v>
      </c>
    </row>
    <row r="519" spans="1:65" s="14" customFormat="1" ht="11.25">
      <c r="B519" s="171"/>
      <c r="D519" s="164" t="s">
        <v>200</v>
      </c>
      <c r="E519" s="172" t="s">
        <v>3</v>
      </c>
      <c r="F519" s="173" t="s">
        <v>1262</v>
      </c>
      <c r="H519" s="174">
        <v>8.6300000000000008</v>
      </c>
      <c r="I519" s="175"/>
      <c r="L519" s="171"/>
      <c r="M519" s="176"/>
      <c r="N519" s="177"/>
      <c r="O519" s="177"/>
      <c r="P519" s="177"/>
      <c r="Q519" s="177"/>
      <c r="R519" s="177"/>
      <c r="S519" s="177"/>
      <c r="T519" s="178"/>
      <c r="AT519" s="172" t="s">
        <v>200</v>
      </c>
      <c r="AU519" s="172" t="s">
        <v>85</v>
      </c>
      <c r="AV519" s="14" t="s">
        <v>85</v>
      </c>
      <c r="AW519" s="14" t="s">
        <v>37</v>
      </c>
      <c r="AX519" s="14" t="s">
        <v>76</v>
      </c>
      <c r="AY519" s="172" t="s">
        <v>189</v>
      </c>
    </row>
    <row r="520" spans="1:65" s="14" customFormat="1" ht="11.25">
      <c r="B520" s="171"/>
      <c r="D520" s="164" t="s">
        <v>200</v>
      </c>
      <c r="E520" s="172" t="s">
        <v>3</v>
      </c>
      <c r="F520" s="173" t="s">
        <v>1263</v>
      </c>
      <c r="H520" s="174">
        <v>8.07</v>
      </c>
      <c r="I520" s="175"/>
      <c r="L520" s="171"/>
      <c r="M520" s="176"/>
      <c r="N520" s="177"/>
      <c r="O520" s="177"/>
      <c r="P520" s="177"/>
      <c r="Q520" s="177"/>
      <c r="R520" s="177"/>
      <c r="S520" s="177"/>
      <c r="T520" s="178"/>
      <c r="AT520" s="172" t="s">
        <v>200</v>
      </c>
      <c r="AU520" s="172" t="s">
        <v>85</v>
      </c>
      <c r="AV520" s="14" t="s">
        <v>85</v>
      </c>
      <c r="AW520" s="14" t="s">
        <v>37</v>
      </c>
      <c r="AX520" s="14" t="s">
        <v>76</v>
      </c>
      <c r="AY520" s="172" t="s">
        <v>189</v>
      </c>
    </row>
    <row r="521" spans="1:65" s="13" customFormat="1" ht="11.25">
      <c r="B521" s="163"/>
      <c r="D521" s="164" t="s">
        <v>200</v>
      </c>
      <c r="E521" s="165" t="s">
        <v>3</v>
      </c>
      <c r="F521" s="166" t="s">
        <v>1264</v>
      </c>
      <c r="H521" s="165" t="s">
        <v>3</v>
      </c>
      <c r="I521" s="167"/>
      <c r="L521" s="163"/>
      <c r="M521" s="168"/>
      <c r="N521" s="169"/>
      <c r="O521" s="169"/>
      <c r="P521" s="169"/>
      <c r="Q521" s="169"/>
      <c r="R521" s="169"/>
      <c r="S521" s="169"/>
      <c r="T521" s="170"/>
      <c r="AT521" s="165" t="s">
        <v>200</v>
      </c>
      <c r="AU521" s="165" t="s">
        <v>85</v>
      </c>
      <c r="AV521" s="13" t="s">
        <v>83</v>
      </c>
      <c r="AW521" s="13" t="s">
        <v>37</v>
      </c>
      <c r="AX521" s="13" t="s">
        <v>76</v>
      </c>
      <c r="AY521" s="165" t="s">
        <v>189</v>
      </c>
    </row>
    <row r="522" spans="1:65" s="14" customFormat="1" ht="11.25">
      <c r="B522" s="171"/>
      <c r="D522" s="164" t="s">
        <v>200</v>
      </c>
      <c r="E522" s="172" t="s">
        <v>3</v>
      </c>
      <c r="F522" s="173" t="s">
        <v>1265</v>
      </c>
      <c r="H522" s="174">
        <v>20.920999999999999</v>
      </c>
      <c r="I522" s="175"/>
      <c r="L522" s="171"/>
      <c r="M522" s="176"/>
      <c r="N522" s="177"/>
      <c r="O522" s="177"/>
      <c r="P522" s="177"/>
      <c r="Q522" s="177"/>
      <c r="R522" s="177"/>
      <c r="S522" s="177"/>
      <c r="T522" s="178"/>
      <c r="AT522" s="172" t="s">
        <v>200</v>
      </c>
      <c r="AU522" s="172" t="s">
        <v>85</v>
      </c>
      <c r="AV522" s="14" t="s">
        <v>85</v>
      </c>
      <c r="AW522" s="14" t="s">
        <v>37</v>
      </c>
      <c r="AX522" s="14" t="s">
        <v>76</v>
      </c>
      <c r="AY522" s="172" t="s">
        <v>189</v>
      </c>
    </row>
    <row r="523" spans="1:65" s="14" customFormat="1" ht="11.25">
      <c r="B523" s="171"/>
      <c r="D523" s="164" t="s">
        <v>200</v>
      </c>
      <c r="E523" s="172" t="s">
        <v>3</v>
      </c>
      <c r="F523" s="173" t="s">
        <v>1266</v>
      </c>
      <c r="H523" s="174">
        <v>20.512</v>
      </c>
      <c r="I523" s="175"/>
      <c r="L523" s="171"/>
      <c r="M523" s="176"/>
      <c r="N523" s="177"/>
      <c r="O523" s="177"/>
      <c r="P523" s="177"/>
      <c r="Q523" s="177"/>
      <c r="R523" s="177"/>
      <c r="S523" s="177"/>
      <c r="T523" s="178"/>
      <c r="AT523" s="172" t="s">
        <v>200</v>
      </c>
      <c r="AU523" s="172" t="s">
        <v>85</v>
      </c>
      <c r="AV523" s="14" t="s">
        <v>85</v>
      </c>
      <c r="AW523" s="14" t="s">
        <v>37</v>
      </c>
      <c r="AX523" s="14" t="s">
        <v>76</v>
      </c>
      <c r="AY523" s="172" t="s">
        <v>189</v>
      </c>
    </row>
    <row r="524" spans="1:65" s="15" customFormat="1" ht="11.25">
      <c r="B524" s="179"/>
      <c r="D524" s="164" t="s">
        <v>200</v>
      </c>
      <c r="E524" s="180" t="s">
        <v>3</v>
      </c>
      <c r="F524" s="181" t="s">
        <v>203</v>
      </c>
      <c r="H524" s="182">
        <v>58.133000000000003</v>
      </c>
      <c r="I524" s="183"/>
      <c r="L524" s="179"/>
      <c r="M524" s="184"/>
      <c r="N524" s="185"/>
      <c r="O524" s="185"/>
      <c r="P524" s="185"/>
      <c r="Q524" s="185"/>
      <c r="R524" s="185"/>
      <c r="S524" s="185"/>
      <c r="T524" s="186"/>
      <c r="AT524" s="180" t="s">
        <v>200</v>
      </c>
      <c r="AU524" s="180" t="s">
        <v>85</v>
      </c>
      <c r="AV524" s="15" t="s">
        <v>196</v>
      </c>
      <c r="AW524" s="15" t="s">
        <v>37</v>
      </c>
      <c r="AX524" s="15" t="s">
        <v>83</v>
      </c>
      <c r="AY524" s="180" t="s">
        <v>189</v>
      </c>
    </row>
    <row r="525" spans="1:65" s="2" customFormat="1" ht="24.2" customHeight="1">
      <c r="A525" s="34"/>
      <c r="B525" s="144"/>
      <c r="C525" s="145" t="s">
        <v>1267</v>
      </c>
      <c r="D525" s="145" t="s">
        <v>191</v>
      </c>
      <c r="E525" s="146" t="s">
        <v>1268</v>
      </c>
      <c r="F525" s="147" t="s">
        <v>1269</v>
      </c>
      <c r="G525" s="148" t="s">
        <v>194</v>
      </c>
      <c r="H525" s="149">
        <v>58.133000000000003</v>
      </c>
      <c r="I525" s="150"/>
      <c r="J525" s="151">
        <f>ROUND(I525*H525,2)</f>
        <v>0</v>
      </c>
      <c r="K525" s="147" t="s">
        <v>195</v>
      </c>
      <c r="L525" s="35"/>
      <c r="M525" s="152" t="s">
        <v>3</v>
      </c>
      <c r="N525" s="153" t="s">
        <v>47</v>
      </c>
      <c r="O525" s="55"/>
      <c r="P525" s="154">
        <f>O525*H525</f>
        <v>0</v>
      </c>
      <c r="Q525" s="154">
        <v>3.4000000000000002E-4</v>
      </c>
      <c r="R525" s="154">
        <f>Q525*H525</f>
        <v>1.9765220000000003E-2</v>
      </c>
      <c r="S525" s="154">
        <v>0</v>
      </c>
      <c r="T525" s="155">
        <f>S525*H525</f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156" t="s">
        <v>196</v>
      </c>
      <c r="AT525" s="156" t="s">
        <v>191</v>
      </c>
      <c r="AU525" s="156" t="s">
        <v>85</v>
      </c>
      <c r="AY525" s="19" t="s">
        <v>189</v>
      </c>
      <c r="BE525" s="157">
        <f>IF(N525="základní",J525,0)</f>
        <v>0</v>
      </c>
      <c r="BF525" s="157">
        <f>IF(N525="snížená",J525,0)</f>
        <v>0</v>
      </c>
      <c r="BG525" s="157">
        <f>IF(N525="zákl. přenesená",J525,0)</f>
        <v>0</v>
      </c>
      <c r="BH525" s="157">
        <f>IF(N525="sníž. přenesená",J525,0)</f>
        <v>0</v>
      </c>
      <c r="BI525" s="157">
        <f>IF(N525="nulová",J525,0)</f>
        <v>0</v>
      </c>
      <c r="BJ525" s="19" t="s">
        <v>83</v>
      </c>
      <c r="BK525" s="157">
        <f>ROUND(I525*H525,2)</f>
        <v>0</v>
      </c>
      <c r="BL525" s="19" t="s">
        <v>196</v>
      </c>
      <c r="BM525" s="156" t="s">
        <v>1270</v>
      </c>
    </row>
    <row r="526" spans="1:65" s="2" customFormat="1" ht="11.25">
      <c r="A526" s="34"/>
      <c r="B526" s="35"/>
      <c r="C526" s="34"/>
      <c r="D526" s="158" t="s">
        <v>198</v>
      </c>
      <c r="E526" s="34"/>
      <c r="F526" s="159" t="s">
        <v>1271</v>
      </c>
      <c r="G526" s="34"/>
      <c r="H526" s="34"/>
      <c r="I526" s="160"/>
      <c r="J526" s="34"/>
      <c r="K526" s="34"/>
      <c r="L526" s="35"/>
      <c r="M526" s="161"/>
      <c r="N526" s="162"/>
      <c r="O526" s="55"/>
      <c r="P526" s="55"/>
      <c r="Q526" s="55"/>
      <c r="R526" s="55"/>
      <c r="S526" s="55"/>
      <c r="T526" s="56"/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T526" s="19" t="s">
        <v>198</v>
      </c>
      <c r="AU526" s="19" t="s">
        <v>85</v>
      </c>
    </row>
    <row r="527" spans="1:65" s="13" customFormat="1" ht="11.25">
      <c r="B527" s="163"/>
      <c r="D527" s="164" t="s">
        <v>200</v>
      </c>
      <c r="E527" s="165" t="s">
        <v>3</v>
      </c>
      <c r="F527" s="166" t="s">
        <v>1261</v>
      </c>
      <c r="H527" s="165" t="s">
        <v>3</v>
      </c>
      <c r="I527" s="167"/>
      <c r="L527" s="163"/>
      <c r="M527" s="168"/>
      <c r="N527" s="169"/>
      <c r="O527" s="169"/>
      <c r="P527" s="169"/>
      <c r="Q527" s="169"/>
      <c r="R527" s="169"/>
      <c r="S527" s="169"/>
      <c r="T527" s="170"/>
      <c r="AT527" s="165" t="s">
        <v>200</v>
      </c>
      <c r="AU527" s="165" t="s">
        <v>85</v>
      </c>
      <c r="AV527" s="13" t="s">
        <v>83</v>
      </c>
      <c r="AW527" s="13" t="s">
        <v>37</v>
      </c>
      <c r="AX527" s="13" t="s">
        <v>76</v>
      </c>
      <c r="AY527" s="165" t="s">
        <v>189</v>
      </c>
    </row>
    <row r="528" spans="1:65" s="14" customFormat="1" ht="11.25">
      <c r="B528" s="171"/>
      <c r="D528" s="164" t="s">
        <v>200</v>
      </c>
      <c r="E528" s="172" t="s">
        <v>3</v>
      </c>
      <c r="F528" s="173" t="s">
        <v>1262</v>
      </c>
      <c r="H528" s="174">
        <v>8.6300000000000008</v>
      </c>
      <c r="I528" s="175"/>
      <c r="L528" s="171"/>
      <c r="M528" s="176"/>
      <c r="N528" s="177"/>
      <c r="O528" s="177"/>
      <c r="P528" s="177"/>
      <c r="Q528" s="177"/>
      <c r="R528" s="177"/>
      <c r="S528" s="177"/>
      <c r="T528" s="178"/>
      <c r="AT528" s="172" t="s">
        <v>200</v>
      </c>
      <c r="AU528" s="172" t="s">
        <v>85</v>
      </c>
      <c r="AV528" s="14" t="s">
        <v>85</v>
      </c>
      <c r="AW528" s="14" t="s">
        <v>37</v>
      </c>
      <c r="AX528" s="14" t="s">
        <v>76</v>
      </c>
      <c r="AY528" s="172" t="s">
        <v>189</v>
      </c>
    </row>
    <row r="529" spans="1:65" s="14" customFormat="1" ht="11.25">
      <c r="B529" s="171"/>
      <c r="D529" s="164" t="s">
        <v>200</v>
      </c>
      <c r="E529" s="172" t="s">
        <v>3</v>
      </c>
      <c r="F529" s="173" t="s">
        <v>1263</v>
      </c>
      <c r="H529" s="174">
        <v>8.07</v>
      </c>
      <c r="I529" s="175"/>
      <c r="L529" s="171"/>
      <c r="M529" s="176"/>
      <c r="N529" s="177"/>
      <c r="O529" s="177"/>
      <c r="P529" s="177"/>
      <c r="Q529" s="177"/>
      <c r="R529" s="177"/>
      <c r="S529" s="177"/>
      <c r="T529" s="178"/>
      <c r="AT529" s="172" t="s">
        <v>200</v>
      </c>
      <c r="AU529" s="172" t="s">
        <v>85</v>
      </c>
      <c r="AV529" s="14" t="s">
        <v>85</v>
      </c>
      <c r="AW529" s="14" t="s">
        <v>37</v>
      </c>
      <c r="AX529" s="14" t="s">
        <v>76</v>
      </c>
      <c r="AY529" s="172" t="s">
        <v>189</v>
      </c>
    </row>
    <row r="530" spans="1:65" s="13" customFormat="1" ht="11.25">
      <c r="B530" s="163"/>
      <c r="D530" s="164" t="s">
        <v>200</v>
      </c>
      <c r="E530" s="165" t="s">
        <v>3</v>
      </c>
      <c r="F530" s="166" t="s">
        <v>1264</v>
      </c>
      <c r="H530" s="165" t="s">
        <v>3</v>
      </c>
      <c r="I530" s="167"/>
      <c r="L530" s="163"/>
      <c r="M530" s="168"/>
      <c r="N530" s="169"/>
      <c r="O530" s="169"/>
      <c r="P530" s="169"/>
      <c r="Q530" s="169"/>
      <c r="R530" s="169"/>
      <c r="S530" s="169"/>
      <c r="T530" s="170"/>
      <c r="AT530" s="165" t="s">
        <v>200</v>
      </c>
      <c r="AU530" s="165" t="s">
        <v>85</v>
      </c>
      <c r="AV530" s="13" t="s">
        <v>83</v>
      </c>
      <c r="AW530" s="13" t="s">
        <v>37</v>
      </c>
      <c r="AX530" s="13" t="s">
        <v>76</v>
      </c>
      <c r="AY530" s="165" t="s">
        <v>189</v>
      </c>
    </row>
    <row r="531" spans="1:65" s="14" customFormat="1" ht="11.25">
      <c r="B531" s="171"/>
      <c r="D531" s="164" t="s">
        <v>200</v>
      </c>
      <c r="E531" s="172" t="s">
        <v>3</v>
      </c>
      <c r="F531" s="173" t="s">
        <v>1265</v>
      </c>
      <c r="H531" s="174">
        <v>20.920999999999999</v>
      </c>
      <c r="I531" s="175"/>
      <c r="L531" s="171"/>
      <c r="M531" s="176"/>
      <c r="N531" s="177"/>
      <c r="O531" s="177"/>
      <c r="P531" s="177"/>
      <c r="Q531" s="177"/>
      <c r="R531" s="177"/>
      <c r="S531" s="177"/>
      <c r="T531" s="178"/>
      <c r="AT531" s="172" t="s">
        <v>200</v>
      </c>
      <c r="AU531" s="172" t="s">
        <v>85</v>
      </c>
      <c r="AV531" s="14" t="s">
        <v>85</v>
      </c>
      <c r="AW531" s="14" t="s">
        <v>37</v>
      </c>
      <c r="AX531" s="14" t="s">
        <v>76</v>
      </c>
      <c r="AY531" s="172" t="s">
        <v>189</v>
      </c>
    </row>
    <row r="532" spans="1:65" s="14" customFormat="1" ht="11.25">
      <c r="B532" s="171"/>
      <c r="D532" s="164" t="s">
        <v>200</v>
      </c>
      <c r="E532" s="172" t="s">
        <v>3</v>
      </c>
      <c r="F532" s="173" t="s">
        <v>1266</v>
      </c>
      <c r="H532" s="174">
        <v>20.512</v>
      </c>
      <c r="I532" s="175"/>
      <c r="L532" s="171"/>
      <c r="M532" s="176"/>
      <c r="N532" s="177"/>
      <c r="O532" s="177"/>
      <c r="P532" s="177"/>
      <c r="Q532" s="177"/>
      <c r="R532" s="177"/>
      <c r="S532" s="177"/>
      <c r="T532" s="178"/>
      <c r="AT532" s="172" t="s">
        <v>200</v>
      </c>
      <c r="AU532" s="172" t="s">
        <v>85</v>
      </c>
      <c r="AV532" s="14" t="s">
        <v>85</v>
      </c>
      <c r="AW532" s="14" t="s">
        <v>37</v>
      </c>
      <c r="AX532" s="14" t="s">
        <v>76</v>
      </c>
      <c r="AY532" s="172" t="s">
        <v>189</v>
      </c>
    </row>
    <row r="533" spans="1:65" s="15" customFormat="1" ht="11.25">
      <c r="B533" s="179"/>
      <c r="D533" s="164" t="s">
        <v>200</v>
      </c>
      <c r="E533" s="180" t="s">
        <v>3</v>
      </c>
      <c r="F533" s="181" t="s">
        <v>203</v>
      </c>
      <c r="H533" s="182">
        <v>58.133000000000003</v>
      </c>
      <c r="I533" s="183"/>
      <c r="L533" s="179"/>
      <c r="M533" s="184"/>
      <c r="N533" s="185"/>
      <c r="O533" s="185"/>
      <c r="P533" s="185"/>
      <c r="Q533" s="185"/>
      <c r="R533" s="185"/>
      <c r="S533" s="185"/>
      <c r="T533" s="186"/>
      <c r="AT533" s="180" t="s">
        <v>200</v>
      </c>
      <c r="AU533" s="180" t="s">
        <v>85</v>
      </c>
      <c r="AV533" s="15" t="s">
        <v>196</v>
      </c>
      <c r="AW533" s="15" t="s">
        <v>37</v>
      </c>
      <c r="AX533" s="15" t="s">
        <v>83</v>
      </c>
      <c r="AY533" s="180" t="s">
        <v>189</v>
      </c>
    </row>
    <row r="534" spans="1:65" s="2" customFormat="1" ht="21.75" customHeight="1">
      <c r="A534" s="34"/>
      <c r="B534" s="144"/>
      <c r="C534" s="145" t="s">
        <v>1272</v>
      </c>
      <c r="D534" s="145" t="s">
        <v>191</v>
      </c>
      <c r="E534" s="146" t="s">
        <v>561</v>
      </c>
      <c r="F534" s="147" t="s">
        <v>562</v>
      </c>
      <c r="G534" s="148" t="s">
        <v>221</v>
      </c>
      <c r="H534" s="149">
        <v>158</v>
      </c>
      <c r="I534" s="150"/>
      <c r="J534" s="151">
        <f>ROUND(I534*H534,2)</f>
        <v>0</v>
      </c>
      <c r="K534" s="147" t="s">
        <v>195</v>
      </c>
      <c r="L534" s="35"/>
      <c r="M534" s="152" t="s">
        <v>3</v>
      </c>
      <c r="N534" s="153" t="s">
        <v>47</v>
      </c>
      <c r="O534" s="55"/>
      <c r="P534" s="154">
        <f>O534*H534</f>
        <v>0</v>
      </c>
      <c r="Q534" s="154">
        <v>7.6000000000000004E-4</v>
      </c>
      <c r="R534" s="154">
        <f>Q534*H534</f>
        <v>0.12008000000000001</v>
      </c>
      <c r="S534" s="154">
        <v>0</v>
      </c>
      <c r="T534" s="155">
        <f>S534*H534</f>
        <v>0</v>
      </c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R534" s="156" t="s">
        <v>196</v>
      </c>
      <c r="AT534" s="156" t="s">
        <v>191</v>
      </c>
      <c r="AU534" s="156" t="s">
        <v>85</v>
      </c>
      <c r="AY534" s="19" t="s">
        <v>189</v>
      </c>
      <c r="BE534" s="157">
        <f>IF(N534="základní",J534,0)</f>
        <v>0</v>
      </c>
      <c r="BF534" s="157">
        <f>IF(N534="snížená",J534,0)</f>
        <v>0</v>
      </c>
      <c r="BG534" s="157">
        <f>IF(N534="zákl. přenesená",J534,0)</f>
        <v>0</v>
      </c>
      <c r="BH534" s="157">
        <f>IF(N534="sníž. přenesená",J534,0)</f>
        <v>0</v>
      </c>
      <c r="BI534" s="157">
        <f>IF(N534="nulová",J534,0)</f>
        <v>0</v>
      </c>
      <c r="BJ534" s="19" t="s">
        <v>83</v>
      </c>
      <c r="BK534" s="157">
        <f>ROUND(I534*H534,2)</f>
        <v>0</v>
      </c>
      <c r="BL534" s="19" t="s">
        <v>196</v>
      </c>
      <c r="BM534" s="156" t="s">
        <v>1273</v>
      </c>
    </row>
    <row r="535" spans="1:65" s="2" customFormat="1" ht="11.25">
      <c r="A535" s="34"/>
      <c r="B535" s="35"/>
      <c r="C535" s="34"/>
      <c r="D535" s="158" t="s">
        <v>198</v>
      </c>
      <c r="E535" s="34"/>
      <c r="F535" s="159" t="s">
        <v>564</v>
      </c>
      <c r="G535" s="34"/>
      <c r="H535" s="34"/>
      <c r="I535" s="160"/>
      <c r="J535" s="34"/>
      <c r="K535" s="34"/>
      <c r="L535" s="35"/>
      <c r="M535" s="161"/>
      <c r="N535" s="162"/>
      <c r="O535" s="55"/>
      <c r="P535" s="55"/>
      <c r="Q535" s="55"/>
      <c r="R535" s="55"/>
      <c r="S535" s="55"/>
      <c r="T535" s="56"/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T535" s="19" t="s">
        <v>198</v>
      </c>
      <c r="AU535" s="19" t="s">
        <v>85</v>
      </c>
    </row>
    <row r="536" spans="1:65" s="13" customFormat="1" ht="11.25">
      <c r="B536" s="163"/>
      <c r="D536" s="164" t="s">
        <v>200</v>
      </c>
      <c r="E536" s="165" t="s">
        <v>3</v>
      </c>
      <c r="F536" s="166" t="s">
        <v>1274</v>
      </c>
      <c r="H536" s="165" t="s">
        <v>3</v>
      </c>
      <c r="I536" s="167"/>
      <c r="L536" s="163"/>
      <c r="M536" s="168"/>
      <c r="N536" s="169"/>
      <c r="O536" s="169"/>
      <c r="P536" s="169"/>
      <c r="Q536" s="169"/>
      <c r="R536" s="169"/>
      <c r="S536" s="169"/>
      <c r="T536" s="170"/>
      <c r="AT536" s="165" t="s">
        <v>200</v>
      </c>
      <c r="AU536" s="165" t="s">
        <v>85</v>
      </c>
      <c r="AV536" s="13" t="s">
        <v>83</v>
      </c>
      <c r="AW536" s="13" t="s">
        <v>37</v>
      </c>
      <c r="AX536" s="13" t="s">
        <v>76</v>
      </c>
      <c r="AY536" s="165" t="s">
        <v>189</v>
      </c>
    </row>
    <row r="537" spans="1:65" s="14" customFormat="1" ht="11.25">
      <c r="B537" s="171"/>
      <c r="D537" s="164" t="s">
        <v>200</v>
      </c>
      <c r="E537" s="172" t="s">
        <v>3</v>
      </c>
      <c r="F537" s="173" t="s">
        <v>1165</v>
      </c>
      <c r="H537" s="174">
        <v>158</v>
      </c>
      <c r="I537" s="175"/>
      <c r="L537" s="171"/>
      <c r="M537" s="176"/>
      <c r="N537" s="177"/>
      <c r="O537" s="177"/>
      <c r="P537" s="177"/>
      <c r="Q537" s="177"/>
      <c r="R537" s="177"/>
      <c r="S537" s="177"/>
      <c r="T537" s="178"/>
      <c r="AT537" s="172" t="s">
        <v>200</v>
      </c>
      <c r="AU537" s="172" t="s">
        <v>85</v>
      </c>
      <c r="AV537" s="14" t="s">
        <v>85</v>
      </c>
      <c r="AW537" s="14" t="s">
        <v>37</v>
      </c>
      <c r="AX537" s="14" t="s">
        <v>76</v>
      </c>
      <c r="AY537" s="172" t="s">
        <v>189</v>
      </c>
    </row>
    <row r="538" spans="1:65" s="15" customFormat="1" ht="11.25">
      <c r="B538" s="179"/>
      <c r="D538" s="164" t="s">
        <v>200</v>
      </c>
      <c r="E538" s="180" t="s">
        <v>3</v>
      </c>
      <c r="F538" s="181" t="s">
        <v>203</v>
      </c>
      <c r="H538" s="182">
        <v>158</v>
      </c>
      <c r="I538" s="183"/>
      <c r="L538" s="179"/>
      <c r="M538" s="184"/>
      <c r="N538" s="185"/>
      <c r="O538" s="185"/>
      <c r="P538" s="185"/>
      <c r="Q538" s="185"/>
      <c r="R538" s="185"/>
      <c r="S538" s="185"/>
      <c r="T538" s="186"/>
      <c r="AT538" s="180" t="s">
        <v>200</v>
      </c>
      <c r="AU538" s="180" t="s">
        <v>85</v>
      </c>
      <c r="AV538" s="15" t="s">
        <v>196</v>
      </c>
      <c r="AW538" s="15" t="s">
        <v>37</v>
      </c>
      <c r="AX538" s="15" t="s">
        <v>83</v>
      </c>
      <c r="AY538" s="180" t="s">
        <v>189</v>
      </c>
    </row>
    <row r="539" spans="1:65" s="2" customFormat="1" ht="21.75" customHeight="1">
      <c r="A539" s="34"/>
      <c r="B539" s="144"/>
      <c r="C539" s="145" t="s">
        <v>1275</v>
      </c>
      <c r="D539" s="145" t="s">
        <v>191</v>
      </c>
      <c r="E539" s="146" t="s">
        <v>1276</v>
      </c>
      <c r="F539" s="147" t="s">
        <v>1277</v>
      </c>
      <c r="G539" s="148" t="s">
        <v>194</v>
      </c>
      <c r="H539" s="149">
        <v>23.992999999999999</v>
      </c>
      <c r="I539" s="150"/>
      <c r="J539" s="151">
        <f>ROUND(I539*H539,2)</f>
        <v>0</v>
      </c>
      <c r="K539" s="147" t="s">
        <v>195</v>
      </c>
      <c r="L539" s="35"/>
      <c r="M539" s="152" t="s">
        <v>3</v>
      </c>
      <c r="N539" s="153" t="s">
        <v>47</v>
      </c>
      <c r="O539" s="55"/>
      <c r="P539" s="154">
        <f>O539*H539</f>
        <v>0</v>
      </c>
      <c r="Q539" s="154">
        <v>3.0000000000000001E-5</v>
      </c>
      <c r="R539" s="154">
        <f>Q539*H539</f>
        <v>7.1978999999999999E-4</v>
      </c>
      <c r="S539" s="154">
        <v>0</v>
      </c>
      <c r="T539" s="155">
        <f>S539*H539</f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156" t="s">
        <v>196</v>
      </c>
      <c r="AT539" s="156" t="s">
        <v>191</v>
      </c>
      <c r="AU539" s="156" t="s">
        <v>85</v>
      </c>
      <c r="AY539" s="19" t="s">
        <v>189</v>
      </c>
      <c r="BE539" s="157">
        <f>IF(N539="základní",J539,0)</f>
        <v>0</v>
      </c>
      <c r="BF539" s="157">
        <f>IF(N539="snížená",J539,0)</f>
        <v>0</v>
      </c>
      <c r="BG539" s="157">
        <f>IF(N539="zákl. přenesená",J539,0)</f>
        <v>0</v>
      </c>
      <c r="BH539" s="157">
        <f>IF(N539="sníž. přenesená",J539,0)</f>
        <v>0</v>
      </c>
      <c r="BI539" s="157">
        <f>IF(N539="nulová",J539,0)</f>
        <v>0</v>
      </c>
      <c r="BJ539" s="19" t="s">
        <v>83</v>
      </c>
      <c r="BK539" s="157">
        <f>ROUND(I539*H539,2)</f>
        <v>0</v>
      </c>
      <c r="BL539" s="19" t="s">
        <v>196</v>
      </c>
      <c r="BM539" s="156" t="s">
        <v>1278</v>
      </c>
    </row>
    <row r="540" spans="1:65" s="2" customFormat="1" ht="11.25">
      <c r="A540" s="34"/>
      <c r="B540" s="35"/>
      <c r="C540" s="34"/>
      <c r="D540" s="158" t="s">
        <v>198</v>
      </c>
      <c r="E540" s="34"/>
      <c r="F540" s="159" t="s">
        <v>1279</v>
      </c>
      <c r="G540" s="34"/>
      <c r="H540" s="34"/>
      <c r="I540" s="160"/>
      <c r="J540" s="34"/>
      <c r="K540" s="34"/>
      <c r="L540" s="35"/>
      <c r="M540" s="161"/>
      <c r="N540" s="162"/>
      <c r="O540" s="55"/>
      <c r="P540" s="55"/>
      <c r="Q540" s="55"/>
      <c r="R540" s="55"/>
      <c r="S540" s="55"/>
      <c r="T540" s="56"/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T540" s="19" t="s">
        <v>198</v>
      </c>
      <c r="AU540" s="19" t="s">
        <v>85</v>
      </c>
    </row>
    <row r="541" spans="1:65" s="13" customFormat="1" ht="11.25">
      <c r="B541" s="163"/>
      <c r="D541" s="164" t="s">
        <v>200</v>
      </c>
      <c r="E541" s="165" t="s">
        <v>3</v>
      </c>
      <c r="F541" s="166" t="s">
        <v>1280</v>
      </c>
      <c r="H541" s="165" t="s">
        <v>3</v>
      </c>
      <c r="I541" s="167"/>
      <c r="L541" s="163"/>
      <c r="M541" s="168"/>
      <c r="N541" s="169"/>
      <c r="O541" s="169"/>
      <c r="P541" s="169"/>
      <c r="Q541" s="169"/>
      <c r="R541" s="169"/>
      <c r="S541" s="169"/>
      <c r="T541" s="170"/>
      <c r="AT541" s="165" t="s">
        <v>200</v>
      </c>
      <c r="AU541" s="165" t="s">
        <v>85</v>
      </c>
      <c r="AV541" s="13" t="s">
        <v>83</v>
      </c>
      <c r="AW541" s="13" t="s">
        <v>37</v>
      </c>
      <c r="AX541" s="13" t="s">
        <v>76</v>
      </c>
      <c r="AY541" s="165" t="s">
        <v>189</v>
      </c>
    </row>
    <row r="542" spans="1:65" s="14" customFormat="1" ht="11.25">
      <c r="B542" s="171"/>
      <c r="D542" s="164" t="s">
        <v>200</v>
      </c>
      <c r="E542" s="172" t="s">
        <v>3</v>
      </c>
      <c r="F542" s="173" t="s">
        <v>1281</v>
      </c>
      <c r="H542" s="174">
        <v>12.353999999999999</v>
      </c>
      <c r="I542" s="175"/>
      <c r="L542" s="171"/>
      <c r="M542" s="176"/>
      <c r="N542" s="177"/>
      <c r="O542" s="177"/>
      <c r="P542" s="177"/>
      <c r="Q542" s="177"/>
      <c r="R542" s="177"/>
      <c r="S542" s="177"/>
      <c r="T542" s="178"/>
      <c r="AT542" s="172" t="s">
        <v>200</v>
      </c>
      <c r="AU542" s="172" t="s">
        <v>85</v>
      </c>
      <c r="AV542" s="14" t="s">
        <v>85</v>
      </c>
      <c r="AW542" s="14" t="s">
        <v>37</v>
      </c>
      <c r="AX542" s="14" t="s">
        <v>76</v>
      </c>
      <c r="AY542" s="172" t="s">
        <v>189</v>
      </c>
    </row>
    <row r="543" spans="1:65" s="14" customFormat="1" ht="11.25">
      <c r="B543" s="171"/>
      <c r="D543" s="164" t="s">
        <v>200</v>
      </c>
      <c r="E543" s="172" t="s">
        <v>3</v>
      </c>
      <c r="F543" s="173" t="s">
        <v>1282</v>
      </c>
      <c r="H543" s="174">
        <v>11.638999999999999</v>
      </c>
      <c r="I543" s="175"/>
      <c r="L543" s="171"/>
      <c r="M543" s="176"/>
      <c r="N543" s="177"/>
      <c r="O543" s="177"/>
      <c r="P543" s="177"/>
      <c r="Q543" s="177"/>
      <c r="R543" s="177"/>
      <c r="S543" s="177"/>
      <c r="T543" s="178"/>
      <c r="AT543" s="172" t="s">
        <v>200</v>
      </c>
      <c r="AU543" s="172" t="s">
        <v>85</v>
      </c>
      <c r="AV543" s="14" t="s">
        <v>85</v>
      </c>
      <c r="AW543" s="14" t="s">
        <v>37</v>
      </c>
      <c r="AX543" s="14" t="s">
        <v>76</v>
      </c>
      <c r="AY543" s="172" t="s">
        <v>189</v>
      </c>
    </row>
    <row r="544" spans="1:65" s="15" customFormat="1" ht="11.25">
      <c r="B544" s="179"/>
      <c r="D544" s="164" t="s">
        <v>200</v>
      </c>
      <c r="E544" s="180" t="s">
        <v>3</v>
      </c>
      <c r="F544" s="181" t="s">
        <v>203</v>
      </c>
      <c r="H544" s="182">
        <v>23.992999999999999</v>
      </c>
      <c r="I544" s="183"/>
      <c r="L544" s="179"/>
      <c r="M544" s="184"/>
      <c r="N544" s="185"/>
      <c r="O544" s="185"/>
      <c r="P544" s="185"/>
      <c r="Q544" s="185"/>
      <c r="R544" s="185"/>
      <c r="S544" s="185"/>
      <c r="T544" s="186"/>
      <c r="AT544" s="180" t="s">
        <v>200</v>
      </c>
      <c r="AU544" s="180" t="s">
        <v>85</v>
      </c>
      <c r="AV544" s="15" t="s">
        <v>196</v>
      </c>
      <c r="AW544" s="15" t="s">
        <v>37</v>
      </c>
      <c r="AX544" s="15" t="s">
        <v>83</v>
      </c>
      <c r="AY544" s="180" t="s">
        <v>189</v>
      </c>
    </row>
    <row r="545" spans="1:65" s="2" customFormat="1" ht="16.5" customHeight="1">
      <c r="A545" s="34"/>
      <c r="B545" s="144"/>
      <c r="C545" s="145" t="s">
        <v>382</v>
      </c>
      <c r="D545" s="145" t="s">
        <v>191</v>
      </c>
      <c r="E545" s="146" t="s">
        <v>1283</v>
      </c>
      <c r="F545" s="147" t="s">
        <v>1284</v>
      </c>
      <c r="G545" s="148" t="s">
        <v>473</v>
      </c>
      <c r="H545" s="149">
        <v>2</v>
      </c>
      <c r="I545" s="150"/>
      <c r="J545" s="151">
        <f>ROUND(I545*H545,2)</f>
        <v>0</v>
      </c>
      <c r="K545" s="147" t="s">
        <v>195</v>
      </c>
      <c r="L545" s="35"/>
      <c r="M545" s="152" t="s">
        <v>3</v>
      </c>
      <c r="N545" s="153" t="s">
        <v>47</v>
      </c>
      <c r="O545" s="55"/>
      <c r="P545" s="154">
        <f>O545*H545</f>
        <v>0</v>
      </c>
      <c r="Q545" s="154">
        <v>9.4199999999999996E-3</v>
      </c>
      <c r="R545" s="154">
        <f>Q545*H545</f>
        <v>1.8839999999999999E-2</v>
      </c>
      <c r="S545" s="154">
        <v>0</v>
      </c>
      <c r="T545" s="155">
        <f>S545*H545</f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156" t="s">
        <v>196</v>
      </c>
      <c r="AT545" s="156" t="s">
        <v>191</v>
      </c>
      <c r="AU545" s="156" t="s">
        <v>85</v>
      </c>
      <c r="AY545" s="19" t="s">
        <v>189</v>
      </c>
      <c r="BE545" s="157">
        <f>IF(N545="základní",J545,0)</f>
        <v>0</v>
      </c>
      <c r="BF545" s="157">
        <f>IF(N545="snížená",J545,0)</f>
        <v>0</v>
      </c>
      <c r="BG545" s="157">
        <f>IF(N545="zákl. přenesená",J545,0)</f>
        <v>0</v>
      </c>
      <c r="BH545" s="157">
        <f>IF(N545="sníž. přenesená",J545,0)</f>
        <v>0</v>
      </c>
      <c r="BI545" s="157">
        <f>IF(N545="nulová",J545,0)</f>
        <v>0</v>
      </c>
      <c r="BJ545" s="19" t="s">
        <v>83</v>
      </c>
      <c r="BK545" s="157">
        <f>ROUND(I545*H545,2)</f>
        <v>0</v>
      </c>
      <c r="BL545" s="19" t="s">
        <v>196</v>
      </c>
      <c r="BM545" s="156" t="s">
        <v>1285</v>
      </c>
    </row>
    <row r="546" spans="1:65" s="2" customFormat="1" ht="11.25">
      <c r="A546" s="34"/>
      <c r="B546" s="35"/>
      <c r="C546" s="34"/>
      <c r="D546" s="158" t="s">
        <v>198</v>
      </c>
      <c r="E546" s="34"/>
      <c r="F546" s="159" t="s">
        <v>1286</v>
      </c>
      <c r="G546" s="34"/>
      <c r="H546" s="34"/>
      <c r="I546" s="160"/>
      <c r="J546" s="34"/>
      <c r="K546" s="34"/>
      <c r="L546" s="35"/>
      <c r="M546" s="161"/>
      <c r="N546" s="162"/>
      <c r="O546" s="55"/>
      <c r="P546" s="55"/>
      <c r="Q546" s="55"/>
      <c r="R546" s="55"/>
      <c r="S546" s="55"/>
      <c r="T546" s="56"/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T546" s="19" t="s">
        <v>198</v>
      </c>
      <c r="AU546" s="19" t="s">
        <v>85</v>
      </c>
    </row>
    <row r="547" spans="1:65" s="2" customFormat="1" ht="16.5" customHeight="1">
      <c r="A547" s="34"/>
      <c r="B547" s="144"/>
      <c r="C547" s="187" t="s">
        <v>1287</v>
      </c>
      <c r="D547" s="187" t="s">
        <v>235</v>
      </c>
      <c r="E547" s="188" t="s">
        <v>1288</v>
      </c>
      <c r="F547" s="189" t="s">
        <v>1289</v>
      </c>
      <c r="G547" s="190" t="s">
        <v>473</v>
      </c>
      <c r="H547" s="191">
        <v>2</v>
      </c>
      <c r="I547" s="192"/>
      <c r="J547" s="193">
        <f>ROUND(I547*H547,2)</f>
        <v>0</v>
      </c>
      <c r="K547" s="189" t="s">
        <v>195</v>
      </c>
      <c r="L547" s="194"/>
      <c r="M547" s="195" t="s">
        <v>3</v>
      </c>
      <c r="N547" s="196" t="s">
        <v>47</v>
      </c>
      <c r="O547" s="55"/>
      <c r="P547" s="154">
        <f>O547*H547</f>
        <v>0</v>
      </c>
      <c r="Q547" s="154">
        <v>0.2</v>
      </c>
      <c r="R547" s="154">
        <f>Q547*H547</f>
        <v>0.4</v>
      </c>
      <c r="S547" s="154">
        <v>0</v>
      </c>
      <c r="T547" s="155">
        <f>S547*H547</f>
        <v>0</v>
      </c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R547" s="156" t="s">
        <v>239</v>
      </c>
      <c r="AT547" s="156" t="s">
        <v>235</v>
      </c>
      <c r="AU547" s="156" t="s">
        <v>85</v>
      </c>
      <c r="AY547" s="19" t="s">
        <v>189</v>
      </c>
      <c r="BE547" s="157">
        <f>IF(N547="základní",J547,0)</f>
        <v>0</v>
      </c>
      <c r="BF547" s="157">
        <f>IF(N547="snížená",J547,0)</f>
        <v>0</v>
      </c>
      <c r="BG547" s="157">
        <f>IF(N547="zákl. přenesená",J547,0)</f>
        <v>0</v>
      </c>
      <c r="BH547" s="157">
        <f>IF(N547="sníž. přenesená",J547,0)</f>
        <v>0</v>
      </c>
      <c r="BI547" s="157">
        <f>IF(N547="nulová",J547,0)</f>
        <v>0</v>
      </c>
      <c r="BJ547" s="19" t="s">
        <v>83</v>
      </c>
      <c r="BK547" s="157">
        <f>ROUND(I547*H547,2)</f>
        <v>0</v>
      </c>
      <c r="BL547" s="19" t="s">
        <v>196</v>
      </c>
      <c r="BM547" s="156" t="s">
        <v>1290</v>
      </c>
    </row>
    <row r="548" spans="1:65" s="2" customFormat="1" ht="21.75" customHeight="1">
      <c r="A548" s="34"/>
      <c r="B548" s="144"/>
      <c r="C548" s="145" t="s">
        <v>444</v>
      </c>
      <c r="D548" s="145" t="s">
        <v>191</v>
      </c>
      <c r="E548" s="146" t="s">
        <v>1291</v>
      </c>
      <c r="F548" s="147" t="s">
        <v>1292</v>
      </c>
      <c r="G548" s="148" t="s">
        <v>194</v>
      </c>
      <c r="H548" s="149">
        <v>40.853000000000002</v>
      </c>
      <c r="I548" s="150"/>
      <c r="J548" s="151">
        <f>ROUND(I548*H548,2)</f>
        <v>0</v>
      </c>
      <c r="K548" s="147" t="s">
        <v>195</v>
      </c>
      <c r="L548" s="35"/>
      <c r="M548" s="152" t="s">
        <v>3</v>
      </c>
      <c r="N548" s="153" t="s">
        <v>47</v>
      </c>
      <c r="O548" s="55"/>
      <c r="P548" s="154">
        <f>O548*H548</f>
        <v>0</v>
      </c>
      <c r="Q548" s="154">
        <v>8.2000000000000007E-3</v>
      </c>
      <c r="R548" s="154">
        <f>Q548*H548</f>
        <v>0.33499460000000003</v>
      </c>
      <c r="S548" s="154">
        <v>0</v>
      </c>
      <c r="T548" s="155">
        <f>S548*H548</f>
        <v>0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156" t="s">
        <v>196</v>
      </c>
      <c r="AT548" s="156" t="s">
        <v>191</v>
      </c>
      <c r="AU548" s="156" t="s">
        <v>85</v>
      </c>
      <c r="AY548" s="19" t="s">
        <v>189</v>
      </c>
      <c r="BE548" s="157">
        <f>IF(N548="základní",J548,0)</f>
        <v>0</v>
      </c>
      <c r="BF548" s="157">
        <f>IF(N548="snížená",J548,0)</f>
        <v>0</v>
      </c>
      <c r="BG548" s="157">
        <f>IF(N548="zákl. přenesená",J548,0)</f>
        <v>0</v>
      </c>
      <c r="BH548" s="157">
        <f>IF(N548="sníž. přenesená",J548,0)</f>
        <v>0</v>
      </c>
      <c r="BI548" s="157">
        <f>IF(N548="nulová",J548,0)</f>
        <v>0</v>
      </c>
      <c r="BJ548" s="19" t="s">
        <v>83</v>
      </c>
      <c r="BK548" s="157">
        <f>ROUND(I548*H548,2)</f>
        <v>0</v>
      </c>
      <c r="BL548" s="19" t="s">
        <v>196</v>
      </c>
      <c r="BM548" s="156" t="s">
        <v>1293</v>
      </c>
    </row>
    <row r="549" spans="1:65" s="2" customFormat="1" ht="11.25">
      <c r="A549" s="34"/>
      <c r="B549" s="35"/>
      <c r="C549" s="34"/>
      <c r="D549" s="158" t="s">
        <v>198</v>
      </c>
      <c r="E549" s="34"/>
      <c r="F549" s="159" t="s">
        <v>1294</v>
      </c>
      <c r="G549" s="34"/>
      <c r="H549" s="34"/>
      <c r="I549" s="160"/>
      <c r="J549" s="34"/>
      <c r="K549" s="34"/>
      <c r="L549" s="35"/>
      <c r="M549" s="161"/>
      <c r="N549" s="162"/>
      <c r="O549" s="55"/>
      <c r="P549" s="55"/>
      <c r="Q549" s="55"/>
      <c r="R549" s="55"/>
      <c r="S549" s="55"/>
      <c r="T549" s="56"/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T549" s="19" t="s">
        <v>198</v>
      </c>
      <c r="AU549" s="19" t="s">
        <v>85</v>
      </c>
    </row>
    <row r="550" spans="1:65" s="14" customFormat="1" ht="11.25">
      <c r="B550" s="171"/>
      <c r="D550" s="164" t="s">
        <v>200</v>
      </c>
      <c r="E550" s="172" t="s">
        <v>3</v>
      </c>
      <c r="F550" s="173" t="s">
        <v>1295</v>
      </c>
      <c r="H550" s="174">
        <v>20.341000000000001</v>
      </c>
      <c r="I550" s="175"/>
      <c r="L550" s="171"/>
      <c r="M550" s="176"/>
      <c r="N550" s="177"/>
      <c r="O550" s="177"/>
      <c r="P550" s="177"/>
      <c r="Q550" s="177"/>
      <c r="R550" s="177"/>
      <c r="S550" s="177"/>
      <c r="T550" s="178"/>
      <c r="AT550" s="172" t="s">
        <v>200</v>
      </c>
      <c r="AU550" s="172" t="s">
        <v>85</v>
      </c>
      <c r="AV550" s="14" t="s">
        <v>85</v>
      </c>
      <c r="AW550" s="14" t="s">
        <v>37</v>
      </c>
      <c r="AX550" s="14" t="s">
        <v>76</v>
      </c>
      <c r="AY550" s="172" t="s">
        <v>189</v>
      </c>
    </row>
    <row r="551" spans="1:65" s="14" customFormat="1" ht="11.25">
      <c r="B551" s="171"/>
      <c r="D551" s="164" t="s">
        <v>200</v>
      </c>
      <c r="E551" s="172" t="s">
        <v>3</v>
      </c>
      <c r="F551" s="173" t="s">
        <v>1266</v>
      </c>
      <c r="H551" s="174">
        <v>20.512</v>
      </c>
      <c r="I551" s="175"/>
      <c r="L551" s="171"/>
      <c r="M551" s="176"/>
      <c r="N551" s="177"/>
      <c r="O551" s="177"/>
      <c r="P551" s="177"/>
      <c r="Q551" s="177"/>
      <c r="R551" s="177"/>
      <c r="S551" s="177"/>
      <c r="T551" s="178"/>
      <c r="AT551" s="172" t="s">
        <v>200</v>
      </c>
      <c r="AU551" s="172" t="s">
        <v>85</v>
      </c>
      <c r="AV551" s="14" t="s">
        <v>85</v>
      </c>
      <c r="AW551" s="14" t="s">
        <v>37</v>
      </c>
      <c r="AX551" s="14" t="s">
        <v>76</v>
      </c>
      <c r="AY551" s="172" t="s">
        <v>189</v>
      </c>
    </row>
    <row r="552" spans="1:65" s="15" customFormat="1" ht="11.25">
      <c r="B552" s="179"/>
      <c r="D552" s="164" t="s">
        <v>200</v>
      </c>
      <c r="E552" s="180" t="s">
        <v>3</v>
      </c>
      <c r="F552" s="181" t="s">
        <v>203</v>
      </c>
      <c r="H552" s="182">
        <v>40.853000000000002</v>
      </c>
      <c r="I552" s="183"/>
      <c r="L552" s="179"/>
      <c r="M552" s="184"/>
      <c r="N552" s="185"/>
      <c r="O552" s="185"/>
      <c r="P552" s="185"/>
      <c r="Q552" s="185"/>
      <c r="R552" s="185"/>
      <c r="S552" s="185"/>
      <c r="T552" s="186"/>
      <c r="AT552" s="180" t="s">
        <v>200</v>
      </c>
      <c r="AU552" s="180" t="s">
        <v>85</v>
      </c>
      <c r="AV552" s="15" t="s">
        <v>196</v>
      </c>
      <c r="AW552" s="15" t="s">
        <v>37</v>
      </c>
      <c r="AX552" s="15" t="s">
        <v>83</v>
      </c>
      <c r="AY552" s="180" t="s">
        <v>189</v>
      </c>
    </row>
    <row r="553" spans="1:65" s="2" customFormat="1" ht="21.75" customHeight="1">
      <c r="A553" s="34"/>
      <c r="B553" s="144"/>
      <c r="C553" s="145" t="s">
        <v>1296</v>
      </c>
      <c r="D553" s="145" t="s">
        <v>191</v>
      </c>
      <c r="E553" s="146" t="s">
        <v>1297</v>
      </c>
      <c r="F553" s="147" t="s">
        <v>1298</v>
      </c>
      <c r="G553" s="148" t="s">
        <v>194</v>
      </c>
      <c r="H553" s="149">
        <v>40.853000000000002</v>
      </c>
      <c r="I553" s="150"/>
      <c r="J553" s="151">
        <f>ROUND(I553*H553,2)</f>
        <v>0</v>
      </c>
      <c r="K553" s="147" t="s">
        <v>195</v>
      </c>
      <c r="L553" s="35"/>
      <c r="M553" s="152" t="s">
        <v>3</v>
      </c>
      <c r="N553" s="153" t="s">
        <v>47</v>
      </c>
      <c r="O553" s="55"/>
      <c r="P553" s="154">
        <f>O553*H553</f>
        <v>0</v>
      </c>
      <c r="Q553" s="154">
        <v>0</v>
      </c>
      <c r="R553" s="154">
        <f>Q553*H553</f>
        <v>0</v>
      </c>
      <c r="S553" s="154">
        <v>0</v>
      </c>
      <c r="T553" s="155">
        <f>S553*H553</f>
        <v>0</v>
      </c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R553" s="156" t="s">
        <v>196</v>
      </c>
      <c r="AT553" s="156" t="s">
        <v>191</v>
      </c>
      <c r="AU553" s="156" t="s">
        <v>85</v>
      </c>
      <c r="AY553" s="19" t="s">
        <v>189</v>
      </c>
      <c r="BE553" s="157">
        <f>IF(N553="základní",J553,0)</f>
        <v>0</v>
      </c>
      <c r="BF553" s="157">
        <f>IF(N553="snížená",J553,0)</f>
        <v>0</v>
      </c>
      <c r="BG553" s="157">
        <f>IF(N553="zákl. přenesená",J553,0)</f>
        <v>0</v>
      </c>
      <c r="BH553" s="157">
        <f>IF(N553="sníž. přenesená",J553,0)</f>
        <v>0</v>
      </c>
      <c r="BI553" s="157">
        <f>IF(N553="nulová",J553,0)</f>
        <v>0</v>
      </c>
      <c r="BJ553" s="19" t="s">
        <v>83</v>
      </c>
      <c r="BK553" s="157">
        <f>ROUND(I553*H553,2)</f>
        <v>0</v>
      </c>
      <c r="BL553" s="19" t="s">
        <v>196</v>
      </c>
      <c r="BM553" s="156" t="s">
        <v>1299</v>
      </c>
    </row>
    <row r="554" spans="1:65" s="2" customFormat="1" ht="11.25">
      <c r="A554" s="34"/>
      <c r="B554" s="35"/>
      <c r="C554" s="34"/>
      <c r="D554" s="158" t="s">
        <v>198</v>
      </c>
      <c r="E554" s="34"/>
      <c r="F554" s="159" t="s">
        <v>1300</v>
      </c>
      <c r="G554" s="34"/>
      <c r="H554" s="34"/>
      <c r="I554" s="160"/>
      <c r="J554" s="34"/>
      <c r="K554" s="34"/>
      <c r="L554" s="35"/>
      <c r="M554" s="161"/>
      <c r="N554" s="162"/>
      <c r="O554" s="55"/>
      <c r="P554" s="55"/>
      <c r="Q554" s="55"/>
      <c r="R554" s="55"/>
      <c r="S554" s="55"/>
      <c r="T554" s="56"/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T554" s="19" t="s">
        <v>198</v>
      </c>
      <c r="AU554" s="19" t="s">
        <v>85</v>
      </c>
    </row>
    <row r="555" spans="1:65" s="2" customFormat="1" ht="16.5" customHeight="1">
      <c r="A555" s="34"/>
      <c r="B555" s="144"/>
      <c r="C555" s="145" t="s">
        <v>1301</v>
      </c>
      <c r="D555" s="145" t="s">
        <v>191</v>
      </c>
      <c r="E555" s="146" t="s">
        <v>1302</v>
      </c>
      <c r="F555" s="147" t="s">
        <v>1303</v>
      </c>
      <c r="G555" s="148" t="s">
        <v>212</v>
      </c>
      <c r="H555" s="149">
        <v>232.00700000000001</v>
      </c>
      <c r="I555" s="150"/>
      <c r="J555" s="151">
        <f>ROUND(I555*H555,2)</f>
        <v>0</v>
      </c>
      <c r="K555" s="147" t="s">
        <v>195</v>
      </c>
      <c r="L555" s="35"/>
      <c r="M555" s="152" t="s">
        <v>3</v>
      </c>
      <c r="N555" s="153" t="s">
        <v>47</v>
      </c>
      <c r="O555" s="55"/>
      <c r="P555" s="154">
        <f>O555*H555</f>
        <v>0</v>
      </c>
      <c r="Q555" s="154">
        <v>8.8000000000000003E-4</v>
      </c>
      <c r="R555" s="154">
        <f>Q555*H555</f>
        <v>0.20416616000000001</v>
      </c>
      <c r="S555" s="154">
        <v>0</v>
      </c>
      <c r="T555" s="155">
        <f>S555*H555</f>
        <v>0</v>
      </c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R555" s="156" t="s">
        <v>196</v>
      </c>
      <c r="AT555" s="156" t="s">
        <v>191</v>
      </c>
      <c r="AU555" s="156" t="s">
        <v>85</v>
      </c>
      <c r="AY555" s="19" t="s">
        <v>189</v>
      </c>
      <c r="BE555" s="157">
        <f>IF(N555="základní",J555,0)</f>
        <v>0</v>
      </c>
      <c r="BF555" s="157">
        <f>IF(N555="snížená",J555,0)</f>
        <v>0</v>
      </c>
      <c r="BG555" s="157">
        <f>IF(N555="zákl. přenesená",J555,0)</f>
        <v>0</v>
      </c>
      <c r="BH555" s="157">
        <f>IF(N555="sníž. přenesená",J555,0)</f>
        <v>0</v>
      </c>
      <c r="BI555" s="157">
        <f>IF(N555="nulová",J555,0)</f>
        <v>0</v>
      </c>
      <c r="BJ555" s="19" t="s">
        <v>83</v>
      </c>
      <c r="BK555" s="157">
        <f>ROUND(I555*H555,2)</f>
        <v>0</v>
      </c>
      <c r="BL555" s="19" t="s">
        <v>196</v>
      </c>
      <c r="BM555" s="156" t="s">
        <v>1304</v>
      </c>
    </row>
    <row r="556" spans="1:65" s="2" customFormat="1" ht="11.25">
      <c r="A556" s="34"/>
      <c r="B556" s="35"/>
      <c r="C556" s="34"/>
      <c r="D556" s="158" t="s">
        <v>198</v>
      </c>
      <c r="E556" s="34"/>
      <c r="F556" s="159" t="s">
        <v>1305</v>
      </c>
      <c r="G556" s="34"/>
      <c r="H556" s="34"/>
      <c r="I556" s="160"/>
      <c r="J556" s="34"/>
      <c r="K556" s="34"/>
      <c r="L556" s="35"/>
      <c r="M556" s="161"/>
      <c r="N556" s="162"/>
      <c r="O556" s="55"/>
      <c r="P556" s="55"/>
      <c r="Q556" s="55"/>
      <c r="R556" s="55"/>
      <c r="S556" s="55"/>
      <c r="T556" s="56"/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T556" s="19" t="s">
        <v>198</v>
      </c>
      <c r="AU556" s="19" t="s">
        <v>85</v>
      </c>
    </row>
    <row r="557" spans="1:65" s="14" customFormat="1" ht="11.25">
      <c r="B557" s="171"/>
      <c r="D557" s="164" t="s">
        <v>200</v>
      </c>
      <c r="E557" s="172" t="s">
        <v>3</v>
      </c>
      <c r="F557" s="173" t="s">
        <v>1306</v>
      </c>
      <c r="H557" s="174">
        <v>232.00700000000001</v>
      </c>
      <c r="I557" s="175"/>
      <c r="L557" s="171"/>
      <c r="M557" s="176"/>
      <c r="N557" s="177"/>
      <c r="O557" s="177"/>
      <c r="P557" s="177"/>
      <c r="Q557" s="177"/>
      <c r="R557" s="177"/>
      <c r="S557" s="177"/>
      <c r="T557" s="178"/>
      <c r="AT557" s="172" t="s">
        <v>200</v>
      </c>
      <c r="AU557" s="172" t="s">
        <v>85</v>
      </c>
      <c r="AV557" s="14" t="s">
        <v>85</v>
      </c>
      <c r="AW557" s="14" t="s">
        <v>37</v>
      </c>
      <c r="AX557" s="14" t="s">
        <v>76</v>
      </c>
      <c r="AY557" s="172" t="s">
        <v>189</v>
      </c>
    </row>
    <row r="558" spans="1:65" s="15" customFormat="1" ht="11.25">
      <c r="B558" s="179"/>
      <c r="D558" s="164" t="s">
        <v>200</v>
      </c>
      <c r="E558" s="180" t="s">
        <v>3</v>
      </c>
      <c r="F558" s="181" t="s">
        <v>203</v>
      </c>
      <c r="H558" s="182">
        <v>232.00700000000001</v>
      </c>
      <c r="I558" s="183"/>
      <c r="L558" s="179"/>
      <c r="M558" s="184"/>
      <c r="N558" s="185"/>
      <c r="O558" s="185"/>
      <c r="P558" s="185"/>
      <c r="Q558" s="185"/>
      <c r="R558" s="185"/>
      <c r="S558" s="185"/>
      <c r="T558" s="186"/>
      <c r="AT558" s="180" t="s">
        <v>200</v>
      </c>
      <c r="AU558" s="180" t="s">
        <v>85</v>
      </c>
      <c r="AV558" s="15" t="s">
        <v>196</v>
      </c>
      <c r="AW558" s="15" t="s">
        <v>37</v>
      </c>
      <c r="AX558" s="15" t="s">
        <v>83</v>
      </c>
      <c r="AY558" s="180" t="s">
        <v>189</v>
      </c>
    </row>
    <row r="559" spans="1:65" s="2" customFormat="1" ht="16.5" customHeight="1">
      <c r="A559" s="34"/>
      <c r="B559" s="144"/>
      <c r="C559" s="145" t="s">
        <v>1307</v>
      </c>
      <c r="D559" s="145" t="s">
        <v>191</v>
      </c>
      <c r="E559" s="146" t="s">
        <v>1308</v>
      </c>
      <c r="F559" s="147" t="s">
        <v>1309</v>
      </c>
      <c r="G559" s="148" t="s">
        <v>212</v>
      </c>
      <c r="H559" s="149">
        <v>232.00700000000001</v>
      </c>
      <c r="I559" s="150"/>
      <c r="J559" s="151">
        <f>ROUND(I559*H559,2)</f>
        <v>0</v>
      </c>
      <c r="K559" s="147" t="s">
        <v>195</v>
      </c>
      <c r="L559" s="35"/>
      <c r="M559" s="152" t="s">
        <v>3</v>
      </c>
      <c r="N559" s="153" t="s">
        <v>47</v>
      </c>
      <c r="O559" s="55"/>
      <c r="P559" s="154">
        <f>O559*H559</f>
        <v>0</v>
      </c>
      <c r="Q559" s="154">
        <v>0</v>
      </c>
      <c r="R559" s="154">
        <f>Q559*H559</f>
        <v>0</v>
      </c>
      <c r="S559" s="154">
        <v>0</v>
      </c>
      <c r="T559" s="155">
        <f>S559*H559</f>
        <v>0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156" t="s">
        <v>196</v>
      </c>
      <c r="AT559" s="156" t="s">
        <v>191</v>
      </c>
      <c r="AU559" s="156" t="s">
        <v>85</v>
      </c>
      <c r="AY559" s="19" t="s">
        <v>189</v>
      </c>
      <c r="BE559" s="157">
        <f>IF(N559="základní",J559,0)</f>
        <v>0</v>
      </c>
      <c r="BF559" s="157">
        <f>IF(N559="snížená",J559,0)</f>
        <v>0</v>
      </c>
      <c r="BG559" s="157">
        <f>IF(N559="zákl. přenesená",J559,0)</f>
        <v>0</v>
      </c>
      <c r="BH559" s="157">
        <f>IF(N559="sníž. přenesená",J559,0)</f>
        <v>0</v>
      </c>
      <c r="BI559" s="157">
        <f>IF(N559="nulová",J559,0)</f>
        <v>0</v>
      </c>
      <c r="BJ559" s="19" t="s">
        <v>83</v>
      </c>
      <c r="BK559" s="157">
        <f>ROUND(I559*H559,2)</f>
        <v>0</v>
      </c>
      <c r="BL559" s="19" t="s">
        <v>196</v>
      </c>
      <c r="BM559" s="156" t="s">
        <v>1310</v>
      </c>
    </row>
    <row r="560" spans="1:65" s="2" customFormat="1" ht="11.25">
      <c r="A560" s="34"/>
      <c r="B560" s="35"/>
      <c r="C560" s="34"/>
      <c r="D560" s="158" t="s">
        <v>198</v>
      </c>
      <c r="E560" s="34"/>
      <c r="F560" s="159" t="s">
        <v>1311</v>
      </c>
      <c r="G560" s="34"/>
      <c r="H560" s="34"/>
      <c r="I560" s="160"/>
      <c r="J560" s="34"/>
      <c r="K560" s="34"/>
      <c r="L560" s="35"/>
      <c r="M560" s="161"/>
      <c r="N560" s="162"/>
      <c r="O560" s="55"/>
      <c r="P560" s="55"/>
      <c r="Q560" s="55"/>
      <c r="R560" s="55"/>
      <c r="S560" s="55"/>
      <c r="T560" s="56"/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T560" s="19" t="s">
        <v>198</v>
      </c>
      <c r="AU560" s="19" t="s">
        <v>85</v>
      </c>
    </row>
    <row r="561" spans="1:65" s="2" customFormat="1" ht="16.5" customHeight="1">
      <c r="A561" s="34"/>
      <c r="B561" s="144"/>
      <c r="C561" s="145" t="s">
        <v>1312</v>
      </c>
      <c r="D561" s="145" t="s">
        <v>191</v>
      </c>
      <c r="E561" s="146" t="s">
        <v>1313</v>
      </c>
      <c r="F561" s="147" t="s">
        <v>1314</v>
      </c>
      <c r="G561" s="148" t="s">
        <v>212</v>
      </c>
      <c r="H561" s="149">
        <v>464.01400000000001</v>
      </c>
      <c r="I561" s="150"/>
      <c r="J561" s="151">
        <f>ROUND(I561*H561,2)</f>
        <v>0</v>
      </c>
      <c r="K561" s="147" t="s">
        <v>195</v>
      </c>
      <c r="L561" s="35"/>
      <c r="M561" s="152" t="s">
        <v>3</v>
      </c>
      <c r="N561" s="153" t="s">
        <v>47</v>
      </c>
      <c r="O561" s="55"/>
      <c r="P561" s="154">
        <f>O561*H561</f>
        <v>0</v>
      </c>
      <c r="Q561" s="154">
        <v>0</v>
      </c>
      <c r="R561" s="154">
        <f>Q561*H561</f>
        <v>0</v>
      </c>
      <c r="S561" s="154">
        <v>0</v>
      </c>
      <c r="T561" s="155">
        <f>S561*H561</f>
        <v>0</v>
      </c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R561" s="156" t="s">
        <v>196</v>
      </c>
      <c r="AT561" s="156" t="s">
        <v>191</v>
      </c>
      <c r="AU561" s="156" t="s">
        <v>85</v>
      </c>
      <c r="AY561" s="19" t="s">
        <v>189</v>
      </c>
      <c r="BE561" s="157">
        <f>IF(N561="základní",J561,0)</f>
        <v>0</v>
      </c>
      <c r="BF561" s="157">
        <f>IF(N561="snížená",J561,0)</f>
        <v>0</v>
      </c>
      <c r="BG561" s="157">
        <f>IF(N561="zákl. přenesená",J561,0)</f>
        <v>0</v>
      </c>
      <c r="BH561" s="157">
        <f>IF(N561="sníž. přenesená",J561,0)</f>
        <v>0</v>
      </c>
      <c r="BI561" s="157">
        <f>IF(N561="nulová",J561,0)</f>
        <v>0</v>
      </c>
      <c r="BJ561" s="19" t="s">
        <v>83</v>
      </c>
      <c r="BK561" s="157">
        <f>ROUND(I561*H561,2)</f>
        <v>0</v>
      </c>
      <c r="BL561" s="19" t="s">
        <v>196</v>
      </c>
      <c r="BM561" s="156" t="s">
        <v>1315</v>
      </c>
    </row>
    <row r="562" spans="1:65" s="2" customFormat="1" ht="11.25">
      <c r="A562" s="34"/>
      <c r="B562" s="35"/>
      <c r="C562" s="34"/>
      <c r="D562" s="158" t="s">
        <v>198</v>
      </c>
      <c r="E562" s="34"/>
      <c r="F562" s="159" t="s">
        <v>1316</v>
      </c>
      <c r="G562" s="34"/>
      <c r="H562" s="34"/>
      <c r="I562" s="160"/>
      <c r="J562" s="34"/>
      <c r="K562" s="34"/>
      <c r="L562" s="35"/>
      <c r="M562" s="161"/>
      <c r="N562" s="162"/>
      <c r="O562" s="55"/>
      <c r="P562" s="55"/>
      <c r="Q562" s="55"/>
      <c r="R562" s="55"/>
      <c r="S562" s="55"/>
      <c r="T562" s="56"/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T562" s="19" t="s">
        <v>198</v>
      </c>
      <c r="AU562" s="19" t="s">
        <v>85</v>
      </c>
    </row>
    <row r="563" spans="1:65" s="14" customFormat="1" ht="11.25">
      <c r="B563" s="171"/>
      <c r="D563" s="164" t="s">
        <v>200</v>
      </c>
      <c r="E563" s="172" t="s">
        <v>3</v>
      </c>
      <c r="F563" s="173" t="s">
        <v>1317</v>
      </c>
      <c r="H563" s="174">
        <v>464.01400000000001</v>
      </c>
      <c r="I563" s="175"/>
      <c r="L563" s="171"/>
      <c r="M563" s="176"/>
      <c r="N563" s="177"/>
      <c r="O563" s="177"/>
      <c r="P563" s="177"/>
      <c r="Q563" s="177"/>
      <c r="R563" s="177"/>
      <c r="S563" s="177"/>
      <c r="T563" s="178"/>
      <c r="AT563" s="172" t="s">
        <v>200</v>
      </c>
      <c r="AU563" s="172" t="s">
        <v>85</v>
      </c>
      <c r="AV563" s="14" t="s">
        <v>85</v>
      </c>
      <c r="AW563" s="14" t="s">
        <v>37</v>
      </c>
      <c r="AX563" s="14" t="s">
        <v>76</v>
      </c>
      <c r="AY563" s="172" t="s">
        <v>189</v>
      </c>
    </row>
    <row r="564" spans="1:65" s="15" customFormat="1" ht="11.25">
      <c r="B564" s="179"/>
      <c r="D564" s="164" t="s">
        <v>200</v>
      </c>
      <c r="E564" s="180" t="s">
        <v>3</v>
      </c>
      <c r="F564" s="181" t="s">
        <v>203</v>
      </c>
      <c r="H564" s="182">
        <v>464.01400000000001</v>
      </c>
      <c r="I564" s="183"/>
      <c r="L564" s="179"/>
      <c r="M564" s="184"/>
      <c r="N564" s="185"/>
      <c r="O564" s="185"/>
      <c r="P564" s="185"/>
      <c r="Q564" s="185"/>
      <c r="R564" s="185"/>
      <c r="S564" s="185"/>
      <c r="T564" s="186"/>
      <c r="AT564" s="180" t="s">
        <v>200</v>
      </c>
      <c r="AU564" s="180" t="s">
        <v>85</v>
      </c>
      <c r="AV564" s="15" t="s">
        <v>196</v>
      </c>
      <c r="AW564" s="15" t="s">
        <v>37</v>
      </c>
      <c r="AX564" s="15" t="s">
        <v>83</v>
      </c>
      <c r="AY564" s="180" t="s">
        <v>189</v>
      </c>
    </row>
    <row r="565" spans="1:65" s="2" customFormat="1" ht="16.5" customHeight="1">
      <c r="A565" s="34"/>
      <c r="B565" s="144"/>
      <c r="C565" s="145" t="s">
        <v>1318</v>
      </c>
      <c r="D565" s="145" t="s">
        <v>191</v>
      </c>
      <c r="E565" s="146" t="s">
        <v>1319</v>
      </c>
      <c r="F565" s="147" t="s">
        <v>1320</v>
      </c>
      <c r="G565" s="148" t="s">
        <v>221</v>
      </c>
      <c r="H565" s="149">
        <v>140.61000000000001</v>
      </c>
      <c r="I565" s="150"/>
      <c r="J565" s="151">
        <f>ROUND(I565*H565,2)</f>
        <v>0</v>
      </c>
      <c r="K565" s="147" t="s">
        <v>195</v>
      </c>
      <c r="L565" s="35"/>
      <c r="M565" s="152" t="s">
        <v>3</v>
      </c>
      <c r="N565" s="153" t="s">
        <v>47</v>
      </c>
      <c r="O565" s="55"/>
      <c r="P565" s="154">
        <f>O565*H565</f>
        <v>0</v>
      </c>
      <c r="Q565" s="154">
        <v>8.3000000000000001E-4</v>
      </c>
      <c r="R565" s="154">
        <f>Q565*H565</f>
        <v>0.11670630000000001</v>
      </c>
      <c r="S565" s="154">
        <v>0</v>
      </c>
      <c r="T565" s="155">
        <f>S565*H565</f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156" t="s">
        <v>196</v>
      </c>
      <c r="AT565" s="156" t="s">
        <v>191</v>
      </c>
      <c r="AU565" s="156" t="s">
        <v>85</v>
      </c>
      <c r="AY565" s="19" t="s">
        <v>189</v>
      </c>
      <c r="BE565" s="157">
        <f>IF(N565="základní",J565,0)</f>
        <v>0</v>
      </c>
      <c r="BF565" s="157">
        <f>IF(N565="snížená",J565,0)</f>
        <v>0</v>
      </c>
      <c r="BG565" s="157">
        <f>IF(N565="zákl. přenesená",J565,0)</f>
        <v>0</v>
      </c>
      <c r="BH565" s="157">
        <f>IF(N565="sníž. přenesená",J565,0)</f>
        <v>0</v>
      </c>
      <c r="BI565" s="157">
        <f>IF(N565="nulová",J565,0)</f>
        <v>0</v>
      </c>
      <c r="BJ565" s="19" t="s">
        <v>83</v>
      </c>
      <c r="BK565" s="157">
        <f>ROUND(I565*H565,2)</f>
        <v>0</v>
      </c>
      <c r="BL565" s="19" t="s">
        <v>196</v>
      </c>
      <c r="BM565" s="156" t="s">
        <v>1321</v>
      </c>
    </row>
    <row r="566" spans="1:65" s="2" customFormat="1" ht="11.25">
      <c r="A566" s="34"/>
      <c r="B566" s="35"/>
      <c r="C566" s="34"/>
      <c r="D566" s="158" t="s">
        <v>198</v>
      </c>
      <c r="E566" s="34"/>
      <c r="F566" s="159" t="s">
        <v>1322</v>
      </c>
      <c r="G566" s="34"/>
      <c r="H566" s="34"/>
      <c r="I566" s="160"/>
      <c r="J566" s="34"/>
      <c r="K566" s="34"/>
      <c r="L566" s="35"/>
      <c r="M566" s="161"/>
      <c r="N566" s="162"/>
      <c r="O566" s="55"/>
      <c r="P566" s="55"/>
      <c r="Q566" s="55"/>
      <c r="R566" s="55"/>
      <c r="S566" s="55"/>
      <c r="T566" s="56"/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T566" s="19" t="s">
        <v>198</v>
      </c>
      <c r="AU566" s="19" t="s">
        <v>85</v>
      </c>
    </row>
    <row r="567" spans="1:65" s="14" customFormat="1" ht="11.25">
      <c r="B567" s="171"/>
      <c r="D567" s="164" t="s">
        <v>200</v>
      </c>
      <c r="E567" s="172" t="s">
        <v>3</v>
      </c>
      <c r="F567" s="173" t="s">
        <v>1323</v>
      </c>
      <c r="H567" s="174">
        <v>140.61000000000001</v>
      </c>
      <c r="I567" s="175"/>
      <c r="L567" s="171"/>
      <c r="M567" s="176"/>
      <c r="N567" s="177"/>
      <c r="O567" s="177"/>
      <c r="P567" s="177"/>
      <c r="Q567" s="177"/>
      <c r="R567" s="177"/>
      <c r="S567" s="177"/>
      <c r="T567" s="178"/>
      <c r="AT567" s="172" t="s">
        <v>200</v>
      </c>
      <c r="AU567" s="172" t="s">
        <v>85</v>
      </c>
      <c r="AV567" s="14" t="s">
        <v>85</v>
      </c>
      <c r="AW567" s="14" t="s">
        <v>37</v>
      </c>
      <c r="AX567" s="14" t="s">
        <v>76</v>
      </c>
      <c r="AY567" s="172" t="s">
        <v>189</v>
      </c>
    </row>
    <row r="568" spans="1:65" s="15" customFormat="1" ht="11.25">
      <c r="B568" s="179"/>
      <c r="D568" s="164" t="s">
        <v>200</v>
      </c>
      <c r="E568" s="180" t="s">
        <v>3</v>
      </c>
      <c r="F568" s="181" t="s">
        <v>203</v>
      </c>
      <c r="H568" s="182">
        <v>140.61000000000001</v>
      </c>
      <c r="I568" s="183"/>
      <c r="L568" s="179"/>
      <c r="M568" s="184"/>
      <c r="N568" s="185"/>
      <c r="O568" s="185"/>
      <c r="P568" s="185"/>
      <c r="Q568" s="185"/>
      <c r="R568" s="185"/>
      <c r="S568" s="185"/>
      <c r="T568" s="186"/>
      <c r="AT568" s="180" t="s">
        <v>200</v>
      </c>
      <c r="AU568" s="180" t="s">
        <v>85</v>
      </c>
      <c r="AV568" s="15" t="s">
        <v>196</v>
      </c>
      <c r="AW568" s="15" t="s">
        <v>37</v>
      </c>
      <c r="AX568" s="15" t="s">
        <v>83</v>
      </c>
      <c r="AY568" s="180" t="s">
        <v>189</v>
      </c>
    </row>
    <row r="569" spans="1:65" s="2" customFormat="1" ht="16.5" customHeight="1">
      <c r="A569" s="34"/>
      <c r="B569" s="144"/>
      <c r="C569" s="145" t="s">
        <v>1324</v>
      </c>
      <c r="D569" s="145" t="s">
        <v>191</v>
      </c>
      <c r="E569" s="146" t="s">
        <v>1325</v>
      </c>
      <c r="F569" s="147" t="s">
        <v>1326</v>
      </c>
      <c r="G569" s="148" t="s">
        <v>221</v>
      </c>
      <c r="H569" s="149">
        <v>140.61000000000001</v>
      </c>
      <c r="I569" s="150"/>
      <c r="J569" s="151">
        <f>ROUND(I569*H569,2)</f>
        <v>0</v>
      </c>
      <c r="K569" s="147" t="s">
        <v>195</v>
      </c>
      <c r="L569" s="35"/>
      <c r="M569" s="152" t="s">
        <v>3</v>
      </c>
      <c r="N569" s="153" t="s">
        <v>47</v>
      </c>
      <c r="O569" s="55"/>
      <c r="P569" s="154">
        <f>O569*H569</f>
        <v>0</v>
      </c>
      <c r="Q569" s="154">
        <v>0</v>
      </c>
      <c r="R569" s="154">
        <f>Q569*H569</f>
        <v>0</v>
      </c>
      <c r="S569" s="154">
        <v>0</v>
      </c>
      <c r="T569" s="155">
        <f>S569*H569</f>
        <v>0</v>
      </c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R569" s="156" t="s">
        <v>196</v>
      </c>
      <c r="AT569" s="156" t="s">
        <v>191</v>
      </c>
      <c r="AU569" s="156" t="s">
        <v>85</v>
      </c>
      <c r="AY569" s="19" t="s">
        <v>189</v>
      </c>
      <c r="BE569" s="157">
        <f>IF(N569="základní",J569,0)</f>
        <v>0</v>
      </c>
      <c r="BF569" s="157">
        <f>IF(N569="snížená",J569,0)</f>
        <v>0</v>
      </c>
      <c r="BG569" s="157">
        <f>IF(N569="zákl. přenesená",J569,0)</f>
        <v>0</v>
      </c>
      <c r="BH569" s="157">
        <f>IF(N569="sníž. přenesená",J569,0)</f>
        <v>0</v>
      </c>
      <c r="BI569" s="157">
        <f>IF(N569="nulová",J569,0)</f>
        <v>0</v>
      </c>
      <c r="BJ569" s="19" t="s">
        <v>83</v>
      </c>
      <c r="BK569" s="157">
        <f>ROUND(I569*H569,2)</f>
        <v>0</v>
      </c>
      <c r="BL569" s="19" t="s">
        <v>196</v>
      </c>
      <c r="BM569" s="156" t="s">
        <v>1327</v>
      </c>
    </row>
    <row r="570" spans="1:65" s="2" customFormat="1" ht="11.25">
      <c r="A570" s="34"/>
      <c r="B570" s="35"/>
      <c r="C570" s="34"/>
      <c r="D570" s="158" t="s">
        <v>198</v>
      </c>
      <c r="E570" s="34"/>
      <c r="F570" s="159" t="s">
        <v>1328</v>
      </c>
      <c r="G570" s="34"/>
      <c r="H570" s="34"/>
      <c r="I570" s="160"/>
      <c r="J570" s="34"/>
      <c r="K570" s="34"/>
      <c r="L570" s="35"/>
      <c r="M570" s="161"/>
      <c r="N570" s="162"/>
      <c r="O570" s="55"/>
      <c r="P570" s="55"/>
      <c r="Q570" s="55"/>
      <c r="R570" s="55"/>
      <c r="S570" s="55"/>
      <c r="T570" s="56"/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T570" s="19" t="s">
        <v>198</v>
      </c>
      <c r="AU570" s="19" t="s">
        <v>85</v>
      </c>
    </row>
    <row r="571" spans="1:65" s="2" customFormat="1" ht="16.5" customHeight="1">
      <c r="A571" s="34"/>
      <c r="B571" s="144"/>
      <c r="C571" s="145" t="s">
        <v>1329</v>
      </c>
      <c r="D571" s="145" t="s">
        <v>191</v>
      </c>
      <c r="E571" s="146" t="s">
        <v>1330</v>
      </c>
      <c r="F571" s="147" t="s">
        <v>1331</v>
      </c>
      <c r="G571" s="148" t="s">
        <v>221</v>
      </c>
      <c r="H571" s="149">
        <v>281.22000000000003</v>
      </c>
      <c r="I571" s="150"/>
      <c r="J571" s="151">
        <f>ROUND(I571*H571,2)</f>
        <v>0</v>
      </c>
      <c r="K571" s="147" t="s">
        <v>195</v>
      </c>
      <c r="L571" s="35"/>
      <c r="M571" s="152" t="s">
        <v>3</v>
      </c>
      <c r="N571" s="153" t="s">
        <v>47</v>
      </c>
      <c r="O571" s="55"/>
      <c r="P571" s="154">
        <f>O571*H571</f>
        <v>0</v>
      </c>
      <c r="Q571" s="154">
        <v>0</v>
      </c>
      <c r="R571" s="154">
        <f>Q571*H571</f>
        <v>0</v>
      </c>
      <c r="S571" s="154">
        <v>0</v>
      </c>
      <c r="T571" s="155">
        <f>S571*H571</f>
        <v>0</v>
      </c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R571" s="156" t="s">
        <v>196</v>
      </c>
      <c r="AT571" s="156" t="s">
        <v>191</v>
      </c>
      <c r="AU571" s="156" t="s">
        <v>85</v>
      </c>
      <c r="AY571" s="19" t="s">
        <v>189</v>
      </c>
      <c r="BE571" s="157">
        <f>IF(N571="základní",J571,0)</f>
        <v>0</v>
      </c>
      <c r="BF571" s="157">
        <f>IF(N571="snížená",J571,0)</f>
        <v>0</v>
      </c>
      <c r="BG571" s="157">
        <f>IF(N571="zákl. přenesená",J571,0)</f>
        <v>0</v>
      </c>
      <c r="BH571" s="157">
        <f>IF(N571="sníž. přenesená",J571,0)</f>
        <v>0</v>
      </c>
      <c r="BI571" s="157">
        <f>IF(N571="nulová",J571,0)</f>
        <v>0</v>
      </c>
      <c r="BJ571" s="19" t="s">
        <v>83</v>
      </c>
      <c r="BK571" s="157">
        <f>ROUND(I571*H571,2)</f>
        <v>0</v>
      </c>
      <c r="BL571" s="19" t="s">
        <v>196</v>
      </c>
      <c r="BM571" s="156" t="s">
        <v>1332</v>
      </c>
    </row>
    <row r="572" spans="1:65" s="2" customFormat="1" ht="11.25">
      <c r="A572" s="34"/>
      <c r="B572" s="35"/>
      <c r="C572" s="34"/>
      <c r="D572" s="158" t="s">
        <v>198</v>
      </c>
      <c r="E572" s="34"/>
      <c r="F572" s="159" t="s">
        <v>1333</v>
      </c>
      <c r="G572" s="34"/>
      <c r="H572" s="34"/>
      <c r="I572" s="160"/>
      <c r="J572" s="34"/>
      <c r="K572" s="34"/>
      <c r="L572" s="35"/>
      <c r="M572" s="161"/>
      <c r="N572" s="162"/>
      <c r="O572" s="55"/>
      <c r="P572" s="55"/>
      <c r="Q572" s="55"/>
      <c r="R572" s="55"/>
      <c r="S572" s="55"/>
      <c r="T572" s="56"/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T572" s="19" t="s">
        <v>198</v>
      </c>
      <c r="AU572" s="19" t="s">
        <v>85</v>
      </c>
    </row>
    <row r="573" spans="1:65" s="14" customFormat="1" ht="11.25">
      <c r="B573" s="171"/>
      <c r="D573" s="164" t="s">
        <v>200</v>
      </c>
      <c r="E573" s="172" t="s">
        <v>3</v>
      </c>
      <c r="F573" s="173" t="s">
        <v>1334</v>
      </c>
      <c r="H573" s="174">
        <v>281.22000000000003</v>
      </c>
      <c r="I573" s="175"/>
      <c r="L573" s="171"/>
      <c r="M573" s="176"/>
      <c r="N573" s="177"/>
      <c r="O573" s="177"/>
      <c r="P573" s="177"/>
      <c r="Q573" s="177"/>
      <c r="R573" s="177"/>
      <c r="S573" s="177"/>
      <c r="T573" s="178"/>
      <c r="AT573" s="172" t="s">
        <v>200</v>
      </c>
      <c r="AU573" s="172" t="s">
        <v>85</v>
      </c>
      <c r="AV573" s="14" t="s">
        <v>85</v>
      </c>
      <c r="AW573" s="14" t="s">
        <v>37</v>
      </c>
      <c r="AX573" s="14" t="s">
        <v>76</v>
      </c>
      <c r="AY573" s="172" t="s">
        <v>189</v>
      </c>
    </row>
    <row r="574" spans="1:65" s="15" customFormat="1" ht="11.25">
      <c r="B574" s="179"/>
      <c r="D574" s="164" t="s">
        <v>200</v>
      </c>
      <c r="E574" s="180" t="s">
        <v>3</v>
      </c>
      <c r="F574" s="181" t="s">
        <v>203</v>
      </c>
      <c r="H574" s="182">
        <v>281.22000000000003</v>
      </c>
      <c r="I574" s="183"/>
      <c r="L574" s="179"/>
      <c r="M574" s="184"/>
      <c r="N574" s="185"/>
      <c r="O574" s="185"/>
      <c r="P574" s="185"/>
      <c r="Q574" s="185"/>
      <c r="R574" s="185"/>
      <c r="S574" s="185"/>
      <c r="T574" s="186"/>
      <c r="AT574" s="180" t="s">
        <v>200</v>
      </c>
      <c r="AU574" s="180" t="s">
        <v>85</v>
      </c>
      <c r="AV574" s="15" t="s">
        <v>196</v>
      </c>
      <c r="AW574" s="15" t="s">
        <v>37</v>
      </c>
      <c r="AX574" s="15" t="s">
        <v>83</v>
      </c>
      <c r="AY574" s="180" t="s">
        <v>189</v>
      </c>
    </row>
    <row r="575" spans="1:65" s="2" customFormat="1" ht="24.2" customHeight="1">
      <c r="A575" s="34"/>
      <c r="B575" s="144"/>
      <c r="C575" s="145" t="s">
        <v>1335</v>
      </c>
      <c r="D575" s="145" t="s">
        <v>191</v>
      </c>
      <c r="E575" s="146" t="s">
        <v>1336</v>
      </c>
      <c r="F575" s="147" t="s">
        <v>1337</v>
      </c>
      <c r="G575" s="148" t="s">
        <v>473</v>
      </c>
      <c r="H575" s="149">
        <v>88</v>
      </c>
      <c r="I575" s="150"/>
      <c r="J575" s="151">
        <f>ROUND(I575*H575,2)</f>
        <v>0</v>
      </c>
      <c r="K575" s="147" t="s">
        <v>195</v>
      </c>
      <c r="L575" s="35"/>
      <c r="M575" s="152" t="s">
        <v>3</v>
      </c>
      <c r="N575" s="153" t="s">
        <v>47</v>
      </c>
      <c r="O575" s="55"/>
      <c r="P575" s="154">
        <f>O575*H575</f>
        <v>0</v>
      </c>
      <c r="Q575" s="154">
        <v>1.0000000000000001E-5</v>
      </c>
      <c r="R575" s="154">
        <f>Q575*H575</f>
        <v>8.8000000000000003E-4</v>
      </c>
      <c r="S575" s="154">
        <v>0</v>
      </c>
      <c r="T575" s="155">
        <f>S575*H575</f>
        <v>0</v>
      </c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R575" s="156" t="s">
        <v>196</v>
      </c>
      <c r="AT575" s="156" t="s">
        <v>191</v>
      </c>
      <c r="AU575" s="156" t="s">
        <v>85</v>
      </c>
      <c r="AY575" s="19" t="s">
        <v>189</v>
      </c>
      <c r="BE575" s="157">
        <f>IF(N575="základní",J575,0)</f>
        <v>0</v>
      </c>
      <c r="BF575" s="157">
        <f>IF(N575="snížená",J575,0)</f>
        <v>0</v>
      </c>
      <c r="BG575" s="157">
        <f>IF(N575="zákl. přenesená",J575,0)</f>
        <v>0</v>
      </c>
      <c r="BH575" s="157">
        <f>IF(N575="sníž. přenesená",J575,0)</f>
        <v>0</v>
      </c>
      <c r="BI575" s="157">
        <f>IF(N575="nulová",J575,0)</f>
        <v>0</v>
      </c>
      <c r="BJ575" s="19" t="s">
        <v>83</v>
      </c>
      <c r="BK575" s="157">
        <f>ROUND(I575*H575,2)</f>
        <v>0</v>
      </c>
      <c r="BL575" s="19" t="s">
        <v>196</v>
      </c>
      <c r="BM575" s="156" t="s">
        <v>1338</v>
      </c>
    </row>
    <row r="576" spans="1:65" s="2" customFormat="1" ht="11.25">
      <c r="A576" s="34"/>
      <c r="B576" s="35"/>
      <c r="C576" s="34"/>
      <c r="D576" s="158" t="s">
        <v>198</v>
      </c>
      <c r="E576" s="34"/>
      <c r="F576" s="159" t="s">
        <v>1339</v>
      </c>
      <c r="G576" s="34"/>
      <c r="H576" s="34"/>
      <c r="I576" s="160"/>
      <c r="J576" s="34"/>
      <c r="K576" s="34"/>
      <c r="L576" s="35"/>
      <c r="M576" s="161"/>
      <c r="N576" s="162"/>
      <c r="O576" s="55"/>
      <c r="P576" s="55"/>
      <c r="Q576" s="55"/>
      <c r="R576" s="55"/>
      <c r="S576" s="55"/>
      <c r="T576" s="56"/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T576" s="19" t="s">
        <v>198</v>
      </c>
      <c r="AU576" s="19" t="s">
        <v>85</v>
      </c>
    </row>
    <row r="577" spans="1:65" s="13" customFormat="1" ht="11.25">
      <c r="B577" s="163"/>
      <c r="D577" s="164" t="s">
        <v>200</v>
      </c>
      <c r="E577" s="165" t="s">
        <v>3</v>
      </c>
      <c r="F577" s="166" t="s">
        <v>1340</v>
      </c>
      <c r="H577" s="165" t="s">
        <v>3</v>
      </c>
      <c r="I577" s="167"/>
      <c r="L577" s="163"/>
      <c r="M577" s="168"/>
      <c r="N577" s="169"/>
      <c r="O577" s="169"/>
      <c r="P577" s="169"/>
      <c r="Q577" s="169"/>
      <c r="R577" s="169"/>
      <c r="S577" s="169"/>
      <c r="T577" s="170"/>
      <c r="AT577" s="165" t="s">
        <v>200</v>
      </c>
      <c r="AU577" s="165" t="s">
        <v>85</v>
      </c>
      <c r="AV577" s="13" t="s">
        <v>83</v>
      </c>
      <c r="AW577" s="13" t="s">
        <v>37</v>
      </c>
      <c r="AX577" s="13" t="s">
        <v>76</v>
      </c>
      <c r="AY577" s="165" t="s">
        <v>189</v>
      </c>
    </row>
    <row r="578" spans="1:65" s="14" customFormat="1" ht="11.25">
      <c r="B578" s="171"/>
      <c r="D578" s="164" t="s">
        <v>200</v>
      </c>
      <c r="E578" s="172" t="s">
        <v>3</v>
      </c>
      <c r="F578" s="173" t="s">
        <v>1341</v>
      </c>
      <c r="H578" s="174">
        <v>88</v>
      </c>
      <c r="I578" s="175"/>
      <c r="L578" s="171"/>
      <c r="M578" s="176"/>
      <c r="N578" s="177"/>
      <c r="O578" s="177"/>
      <c r="P578" s="177"/>
      <c r="Q578" s="177"/>
      <c r="R578" s="177"/>
      <c r="S578" s="177"/>
      <c r="T578" s="178"/>
      <c r="AT578" s="172" t="s">
        <v>200</v>
      </c>
      <c r="AU578" s="172" t="s">
        <v>85</v>
      </c>
      <c r="AV578" s="14" t="s">
        <v>85</v>
      </c>
      <c r="AW578" s="14" t="s">
        <v>37</v>
      </c>
      <c r="AX578" s="14" t="s">
        <v>76</v>
      </c>
      <c r="AY578" s="172" t="s">
        <v>189</v>
      </c>
    </row>
    <row r="579" spans="1:65" s="15" customFormat="1" ht="11.25">
      <c r="B579" s="179"/>
      <c r="D579" s="164" t="s">
        <v>200</v>
      </c>
      <c r="E579" s="180" t="s">
        <v>3</v>
      </c>
      <c r="F579" s="181" t="s">
        <v>203</v>
      </c>
      <c r="H579" s="182">
        <v>88</v>
      </c>
      <c r="I579" s="183"/>
      <c r="L579" s="179"/>
      <c r="M579" s="184"/>
      <c r="N579" s="185"/>
      <c r="O579" s="185"/>
      <c r="P579" s="185"/>
      <c r="Q579" s="185"/>
      <c r="R579" s="185"/>
      <c r="S579" s="185"/>
      <c r="T579" s="186"/>
      <c r="AT579" s="180" t="s">
        <v>200</v>
      </c>
      <c r="AU579" s="180" t="s">
        <v>85</v>
      </c>
      <c r="AV579" s="15" t="s">
        <v>196</v>
      </c>
      <c r="AW579" s="15" t="s">
        <v>37</v>
      </c>
      <c r="AX579" s="15" t="s">
        <v>83</v>
      </c>
      <c r="AY579" s="180" t="s">
        <v>189</v>
      </c>
    </row>
    <row r="580" spans="1:65" s="12" customFormat="1" ht="22.9" customHeight="1">
      <c r="B580" s="131"/>
      <c r="D580" s="132" t="s">
        <v>75</v>
      </c>
      <c r="E580" s="142" t="s">
        <v>622</v>
      </c>
      <c r="F580" s="142" t="s">
        <v>623</v>
      </c>
      <c r="I580" s="134"/>
      <c r="J580" s="143">
        <f>BK580</f>
        <v>0</v>
      </c>
      <c r="L580" s="131"/>
      <c r="M580" s="136"/>
      <c r="N580" s="137"/>
      <c r="O580" s="137"/>
      <c r="P580" s="138">
        <f>SUM(P581:P582)</f>
        <v>0</v>
      </c>
      <c r="Q580" s="137"/>
      <c r="R580" s="138">
        <f>SUM(R581:R582)</f>
        <v>0</v>
      </c>
      <c r="S580" s="137"/>
      <c r="T580" s="139">
        <f>SUM(T581:T582)</f>
        <v>0</v>
      </c>
      <c r="AR580" s="132" t="s">
        <v>83</v>
      </c>
      <c r="AT580" s="140" t="s">
        <v>75</v>
      </c>
      <c r="AU580" s="140" t="s">
        <v>83</v>
      </c>
      <c r="AY580" s="132" t="s">
        <v>189</v>
      </c>
      <c r="BK580" s="141">
        <f>SUM(BK581:BK582)</f>
        <v>0</v>
      </c>
    </row>
    <row r="581" spans="1:65" s="2" customFormat="1" ht="24.2" customHeight="1">
      <c r="A581" s="34"/>
      <c r="B581" s="144"/>
      <c r="C581" s="145" t="s">
        <v>1342</v>
      </c>
      <c r="D581" s="145" t="s">
        <v>191</v>
      </c>
      <c r="E581" s="146" t="s">
        <v>1343</v>
      </c>
      <c r="F581" s="147" t="s">
        <v>1344</v>
      </c>
      <c r="G581" s="148" t="s">
        <v>238</v>
      </c>
      <c r="H581" s="149">
        <v>850.803</v>
      </c>
      <c r="I581" s="150"/>
      <c r="J581" s="151">
        <f>ROUND(I581*H581,2)</f>
        <v>0</v>
      </c>
      <c r="K581" s="147" t="s">
        <v>195</v>
      </c>
      <c r="L581" s="35"/>
      <c r="M581" s="152" t="s">
        <v>3</v>
      </c>
      <c r="N581" s="153" t="s">
        <v>47</v>
      </c>
      <c r="O581" s="55"/>
      <c r="P581" s="154">
        <f>O581*H581</f>
        <v>0</v>
      </c>
      <c r="Q581" s="154">
        <v>0</v>
      </c>
      <c r="R581" s="154">
        <f>Q581*H581</f>
        <v>0</v>
      </c>
      <c r="S581" s="154">
        <v>0</v>
      </c>
      <c r="T581" s="155">
        <f>S581*H581</f>
        <v>0</v>
      </c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R581" s="156" t="s">
        <v>196</v>
      </c>
      <c r="AT581" s="156" t="s">
        <v>191</v>
      </c>
      <c r="AU581" s="156" t="s">
        <v>85</v>
      </c>
      <c r="AY581" s="19" t="s">
        <v>189</v>
      </c>
      <c r="BE581" s="157">
        <f>IF(N581="základní",J581,0)</f>
        <v>0</v>
      </c>
      <c r="BF581" s="157">
        <f>IF(N581="snížená",J581,0)</f>
        <v>0</v>
      </c>
      <c r="BG581" s="157">
        <f>IF(N581="zákl. přenesená",J581,0)</f>
        <v>0</v>
      </c>
      <c r="BH581" s="157">
        <f>IF(N581="sníž. přenesená",J581,0)</f>
        <v>0</v>
      </c>
      <c r="BI581" s="157">
        <f>IF(N581="nulová",J581,0)</f>
        <v>0</v>
      </c>
      <c r="BJ581" s="19" t="s">
        <v>83</v>
      </c>
      <c r="BK581" s="157">
        <f>ROUND(I581*H581,2)</f>
        <v>0</v>
      </c>
      <c r="BL581" s="19" t="s">
        <v>196</v>
      </c>
      <c r="BM581" s="156" t="s">
        <v>1345</v>
      </c>
    </row>
    <row r="582" spans="1:65" s="2" customFormat="1" ht="11.25">
      <c r="A582" s="34"/>
      <c r="B582" s="35"/>
      <c r="C582" s="34"/>
      <c r="D582" s="158" t="s">
        <v>198</v>
      </c>
      <c r="E582" s="34"/>
      <c r="F582" s="159" t="s">
        <v>1346</v>
      </c>
      <c r="G582" s="34"/>
      <c r="H582" s="34"/>
      <c r="I582" s="160"/>
      <c r="J582" s="34"/>
      <c r="K582" s="34"/>
      <c r="L582" s="35"/>
      <c r="M582" s="161"/>
      <c r="N582" s="162"/>
      <c r="O582" s="55"/>
      <c r="P582" s="55"/>
      <c r="Q582" s="55"/>
      <c r="R582" s="55"/>
      <c r="S582" s="55"/>
      <c r="T582" s="56"/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T582" s="19" t="s">
        <v>198</v>
      </c>
      <c r="AU582" s="19" t="s">
        <v>85</v>
      </c>
    </row>
    <row r="583" spans="1:65" s="12" customFormat="1" ht="25.9" customHeight="1">
      <c r="B583" s="131"/>
      <c r="D583" s="132" t="s">
        <v>75</v>
      </c>
      <c r="E583" s="133" t="s">
        <v>1347</v>
      </c>
      <c r="F583" s="133" t="s">
        <v>1348</v>
      </c>
      <c r="I583" s="134"/>
      <c r="J583" s="135">
        <f>BK583</f>
        <v>0</v>
      </c>
      <c r="L583" s="131"/>
      <c r="M583" s="136"/>
      <c r="N583" s="137"/>
      <c r="O583" s="137"/>
      <c r="P583" s="138">
        <f>P584+P731</f>
        <v>0</v>
      </c>
      <c r="Q583" s="137"/>
      <c r="R583" s="138">
        <f>R584+R731</f>
        <v>2.8094354800000003</v>
      </c>
      <c r="S583" s="137"/>
      <c r="T583" s="139">
        <f>T584+T731</f>
        <v>0</v>
      </c>
      <c r="AR583" s="132" t="s">
        <v>85</v>
      </c>
      <c r="AT583" s="140" t="s">
        <v>75</v>
      </c>
      <c r="AU583" s="140" t="s">
        <v>76</v>
      </c>
      <c r="AY583" s="132" t="s">
        <v>189</v>
      </c>
      <c r="BK583" s="141">
        <f>BK584+BK731</f>
        <v>0</v>
      </c>
    </row>
    <row r="584" spans="1:65" s="12" customFormat="1" ht="22.9" customHeight="1">
      <c r="B584" s="131"/>
      <c r="D584" s="132" t="s">
        <v>75</v>
      </c>
      <c r="E584" s="142" t="s">
        <v>1349</v>
      </c>
      <c r="F584" s="142" t="s">
        <v>1350</v>
      </c>
      <c r="I584" s="134"/>
      <c r="J584" s="143">
        <f>BK584</f>
        <v>0</v>
      </c>
      <c r="L584" s="131"/>
      <c r="M584" s="136"/>
      <c r="N584" s="137"/>
      <c r="O584" s="137"/>
      <c r="P584" s="138">
        <f>SUM(P585:P730)</f>
        <v>0</v>
      </c>
      <c r="Q584" s="137"/>
      <c r="R584" s="138">
        <f>SUM(R585:R730)</f>
        <v>2.7481994800000002</v>
      </c>
      <c r="S584" s="137"/>
      <c r="T584" s="139">
        <f>SUM(T585:T730)</f>
        <v>0</v>
      </c>
      <c r="AR584" s="132" t="s">
        <v>85</v>
      </c>
      <c r="AT584" s="140" t="s">
        <v>75</v>
      </c>
      <c r="AU584" s="140" t="s">
        <v>83</v>
      </c>
      <c r="AY584" s="132" t="s">
        <v>189</v>
      </c>
      <c r="BK584" s="141">
        <f>SUM(BK585:BK730)</f>
        <v>0</v>
      </c>
    </row>
    <row r="585" spans="1:65" s="2" customFormat="1" ht="21.75" customHeight="1">
      <c r="A585" s="34"/>
      <c r="B585" s="144"/>
      <c r="C585" s="145" t="s">
        <v>1351</v>
      </c>
      <c r="D585" s="145" t="s">
        <v>191</v>
      </c>
      <c r="E585" s="146" t="s">
        <v>1352</v>
      </c>
      <c r="F585" s="147" t="s">
        <v>1353</v>
      </c>
      <c r="G585" s="148" t="s">
        <v>221</v>
      </c>
      <c r="H585" s="149">
        <v>79.561999999999998</v>
      </c>
      <c r="I585" s="150"/>
      <c r="J585" s="151">
        <f>ROUND(I585*H585,2)</f>
        <v>0</v>
      </c>
      <c r="K585" s="147" t="s">
        <v>195</v>
      </c>
      <c r="L585" s="35"/>
      <c r="M585" s="152" t="s">
        <v>3</v>
      </c>
      <c r="N585" s="153" t="s">
        <v>47</v>
      </c>
      <c r="O585" s="55"/>
      <c r="P585" s="154">
        <f>O585*H585</f>
        <v>0</v>
      </c>
      <c r="Q585" s="154">
        <v>0</v>
      </c>
      <c r="R585" s="154">
        <f>Q585*H585</f>
        <v>0</v>
      </c>
      <c r="S585" s="154">
        <v>0</v>
      </c>
      <c r="T585" s="155">
        <f>S585*H585</f>
        <v>0</v>
      </c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R585" s="156" t="s">
        <v>311</v>
      </c>
      <c r="AT585" s="156" t="s">
        <v>191</v>
      </c>
      <c r="AU585" s="156" t="s">
        <v>85</v>
      </c>
      <c r="AY585" s="19" t="s">
        <v>189</v>
      </c>
      <c r="BE585" s="157">
        <f>IF(N585="základní",J585,0)</f>
        <v>0</v>
      </c>
      <c r="BF585" s="157">
        <f>IF(N585="snížená",J585,0)</f>
        <v>0</v>
      </c>
      <c r="BG585" s="157">
        <f>IF(N585="zákl. přenesená",J585,0)</f>
        <v>0</v>
      </c>
      <c r="BH585" s="157">
        <f>IF(N585="sníž. přenesená",J585,0)</f>
        <v>0</v>
      </c>
      <c r="BI585" s="157">
        <f>IF(N585="nulová",J585,0)</f>
        <v>0</v>
      </c>
      <c r="BJ585" s="19" t="s">
        <v>83</v>
      </c>
      <c r="BK585" s="157">
        <f>ROUND(I585*H585,2)</f>
        <v>0</v>
      </c>
      <c r="BL585" s="19" t="s">
        <v>311</v>
      </c>
      <c r="BM585" s="156" t="s">
        <v>1354</v>
      </c>
    </row>
    <row r="586" spans="1:65" s="2" customFormat="1" ht="11.25">
      <c r="A586" s="34"/>
      <c r="B586" s="35"/>
      <c r="C586" s="34"/>
      <c r="D586" s="158" t="s">
        <v>198</v>
      </c>
      <c r="E586" s="34"/>
      <c r="F586" s="159" t="s">
        <v>1355</v>
      </c>
      <c r="G586" s="34"/>
      <c r="H586" s="34"/>
      <c r="I586" s="160"/>
      <c r="J586" s="34"/>
      <c r="K586" s="34"/>
      <c r="L586" s="35"/>
      <c r="M586" s="161"/>
      <c r="N586" s="162"/>
      <c r="O586" s="55"/>
      <c r="P586" s="55"/>
      <c r="Q586" s="55"/>
      <c r="R586" s="55"/>
      <c r="S586" s="55"/>
      <c r="T586" s="56"/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T586" s="19" t="s">
        <v>198</v>
      </c>
      <c r="AU586" s="19" t="s">
        <v>85</v>
      </c>
    </row>
    <row r="587" spans="1:65" s="13" customFormat="1" ht="11.25">
      <c r="B587" s="163"/>
      <c r="D587" s="164" t="s">
        <v>200</v>
      </c>
      <c r="E587" s="165" t="s">
        <v>3</v>
      </c>
      <c r="F587" s="166" t="s">
        <v>1356</v>
      </c>
      <c r="H587" s="165" t="s">
        <v>3</v>
      </c>
      <c r="I587" s="167"/>
      <c r="L587" s="163"/>
      <c r="M587" s="168"/>
      <c r="N587" s="169"/>
      <c r="O587" s="169"/>
      <c r="P587" s="169"/>
      <c r="Q587" s="169"/>
      <c r="R587" s="169"/>
      <c r="S587" s="169"/>
      <c r="T587" s="170"/>
      <c r="AT587" s="165" t="s">
        <v>200</v>
      </c>
      <c r="AU587" s="165" t="s">
        <v>85</v>
      </c>
      <c r="AV587" s="13" t="s">
        <v>83</v>
      </c>
      <c r="AW587" s="13" t="s">
        <v>37</v>
      </c>
      <c r="AX587" s="13" t="s">
        <v>76</v>
      </c>
      <c r="AY587" s="165" t="s">
        <v>189</v>
      </c>
    </row>
    <row r="588" spans="1:65" s="14" customFormat="1" ht="11.25">
      <c r="B588" s="171"/>
      <c r="D588" s="164" t="s">
        <v>200</v>
      </c>
      <c r="E588" s="172" t="s">
        <v>3</v>
      </c>
      <c r="F588" s="173" t="s">
        <v>1357</v>
      </c>
      <c r="H588" s="174">
        <v>4.4160000000000004</v>
      </c>
      <c r="I588" s="175"/>
      <c r="L588" s="171"/>
      <c r="M588" s="176"/>
      <c r="N588" s="177"/>
      <c r="O588" s="177"/>
      <c r="P588" s="177"/>
      <c r="Q588" s="177"/>
      <c r="R588" s="177"/>
      <c r="S588" s="177"/>
      <c r="T588" s="178"/>
      <c r="AT588" s="172" t="s">
        <v>200</v>
      </c>
      <c r="AU588" s="172" t="s">
        <v>85</v>
      </c>
      <c r="AV588" s="14" t="s">
        <v>85</v>
      </c>
      <c r="AW588" s="14" t="s">
        <v>37</v>
      </c>
      <c r="AX588" s="14" t="s">
        <v>76</v>
      </c>
      <c r="AY588" s="172" t="s">
        <v>189</v>
      </c>
    </row>
    <row r="589" spans="1:65" s="14" customFormat="1" ht="11.25">
      <c r="B589" s="171"/>
      <c r="D589" s="164" t="s">
        <v>200</v>
      </c>
      <c r="E589" s="172" t="s">
        <v>3</v>
      </c>
      <c r="F589" s="173" t="s">
        <v>1358</v>
      </c>
      <c r="H589" s="174">
        <v>4.1319999999999997</v>
      </c>
      <c r="I589" s="175"/>
      <c r="L589" s="171"/>
      <c r="M589" s="176"/>
      <c r="N589" s="177"/>
      <c r="O589" s="177"/>
      <c r="P589" s="177"/>
      <c r="Q589" s="177"/>
      <c r="R589" s="177"/>
      <c r="S589" s="177"/>
      <c r="T589" s="178"/>
      <c r="AT589" s="172" t="s">
        <v>200</v>
      </c>
      <c r="AU589" s="172" t="s">
        <v>85</v>
      </c>
      <c r="AV589" s="14" t="s">
        <v>85</v>
      </c>
      <c r="AW589" s="14" t="s">
        <v>37</v>
      </c>
      <c r="AX589" s="14" t="s">
        <v>76</v>
      </c>
      <c r="AY589" s="172" t="s">
        <v>189</v>
      </c>
    </row>
    <row r="590" spans="1:65" s="13" customFormat="1" ht="11.25">
      <c r="B590" s="163"/>
      <c r="D590" s="164" t="s">
        <v>200</v>
      </c>
      <c r="E590" s="165" t="s">
        <v>3</v>
      </c>
      <c r="F590" s="166" t="s">
        <v>893</v>
      </c>
      <c r="H590" s="165" t="s">
        <v>3</v>
      </c>
      <c r="I590" s="167"/>
      <c r="L590" s="163"/>
      <c r="M590" s="168"/>
      <c r="N590" s="169"/>
      <c r="O590" s="169"/>
      <c r="P590" s="169"/>
      <c r="Q590" s="169"/>
      <c r="R590" s="169"/>
      <c r="S590" s="169"/>
      <c r="T590" s="170"/>
      <c r="AT590" s="165" t="s">
        <v>200</v>
      </c>
      <c r="AU590" s="165" t="s">
        <v>85</v>
      </c>
      <c r="AV590" s="13" t="s">
        <v>83</v>
      </c>
      <c r="AW590" s="13" t="s">
        <v>37</v>
      </c>
      <c r="AX590" s="13" t="s">
        <v>76</v>
      </c>
      <c r="AY590" s="165" t="s">
        <v>189</v>
      </c>
    </row>
    <row r="591" spans="1:65" s="14" customFormat="1" ht="11.25">
      <c r="B591" s="171"/>
      <c r="D591" s="164" t="s">
        <v>200</v>
      </c>
      <c r="E591" s="172" t="s">
        <v>3</v>
      </c>
      <c r="F591" s="173" t="s">
        <v>1359</v>
      </c>
      <c r="H591" s="174">
        <v>33.128999999999998</v>
      </c>
      <c r="I591" s="175"/>
      <c r="L591" s="171"/>
      <c r="M591" s="176"/>
      <c r="N591" s="177"/>
      <c r="O591" s="177"/>
      <c r="P591" s="177"/>
      <c r="Q591" s="177"/>
      <c r="R591" s="177"/>
      <c r="S591" s="177"/>
      <c r="T591" s="178"/>
      <c r="AT591" s="172" t="s">
        <v>200</v>
      </c>
      <c r="AU591" s="172" t="s">
        <v>85</v>
      </c>
      <c r="AV591" s="14" t="s">
        <v>85</v>
      </c>
      <c r="AW591" s="14" t="s">
        <v>37</v>
      </c>
      <c r="AX591" s="14" t="s">
        <v>76</v>
      </c>
      <c r="AY591" s="172" t="s">
        <v>189</v>
      </c>
    </row>
    <row r="592" spans="1:65" s="14" customFormat="1" ht="11.25">
      <c r="B592" s="171"/>
      <c r="D592" s="164" t="s">
        <v>200</v>
      </c>
      <c r="E592" s="172" t="s">
        <v>3</v>
      </c>
      <c r="F592" s="173" t="s">
        <v>1360</v>
      </c>
      <c r="H592" s="174">
        <v>30.992999999999999</v>
      </c>
      <c r="I592" s="175"/>
      <c r="L592" s="171"/>
      <c r="M592" s="176"/>
      <c r="N592" s="177"/>
      <c r="O592" s="177"/>
      <c r="P592" s="177"/>
      <c r="Q592" s="177"/>
      <c r="R592" s="177"/>
      <c r="S592" s="177"/>
      <c r="T592" s="178"/>
      <c r="AT592" s="172" t="s">
        <v>200</v>
      </c>
      <c r="AU592" s="172" t="s">
        <v>85</v>
      </c>
      <c r="AV592" s="14" t="s">
        <v>85</v>
      </c>
      <c r="AW592" s="14" t="s">
        <v>37</v>
      </c>
      <c r="AX592" s="14" t="s">
        <v>76</v>
      </c>
      <c r="AY592" s="172" t="s">
        <v>189</v>
      </c>
    </row>
    <row r="593" spans="1:65" s="13" customFormat="1" ht="11.25">
      <c r="B593" s="163"/>
      <c r="D593" s="164" t="s">
        <v>200</v>
      </c>
      <c r="E593" s="165" t="s">
        <v>3</v>
      </c>
      <c r="F593" s="166" t="s">
        <v>1361</v>
      </c>
      <c r="H593" s="165" t="s">
        <v>3</v>
      </c>
      <c r="I593" s="167"/>
      <c r="L593" s="163"/>
      <c r="M593" s="168"/>
      <c r="N593" s="169"/>
      <c r="O593" s="169"/>
      <c r="P593" s="169"/>
      <c r="Q593" s="169"/>
      <c r="R593" s="169"/>
      <c r="S593" s="169"/>
      <c r="T593" s="170"/>
      <c r="AT593" s="165" t="s">
        <v>200</v>
      </c>
      <c r="AU593" s="165" t="s">
        <v>85</v>
      </c>
      <c r="AV593" s="13" t="s">
        <v>83</v>
      </c>
      <c r="AW593" s="13" t="s">
        <v>37</v>
      </c>
      <c r="AX593" s="13" t="s">
        <v>76</v>
      </c>
      <c r="AY593" s="165" t="s">
        <v>189</v>
      </c>
    </row>
    <row r="594" spans="1:65" s="14" customFormat="1" ht="11.25">
      <c r="B594" s="171"/>
      <c r="D594" s="164" t="s">
        <v>200</v>
      </c>
      <c r="E594" s="172" t="s">
        <v>3</v>
      </c>
      <c r="F594" s="173" t="s">
        <v>1362</v>
      </c>
      <c r="H594" s="174">
        <v>1.6779999999999999</v>
      </c>
      <c r="I594" s="175"/>
      <c r="L594" s="171"/>
      <c r="M594" s="176"/>
      <c r="N594" s="177"/>
      <c r="O594" s="177"/>
      <c r="P594" s="177"/>
      <c r="Q594" s="177"/>
      <c r="R594" s="177"/>
      <c r="S594" s="177"/>
      <c r="T594" s="178"/>
      <c r="AT594" s="172" t="s">
        <v>200</v>
      </c>
      <c r="AU594" s="172" t="s">
        <v>85</v>
      </c>
      <c r="AV594" s="14" t="s">
        <v>85</v>
      </c>
      <c r="AW594" s="14" t="s">
        <v>37</v>
      </c>
      <c r="AX594" s="14" t="s">
        <v>76</v>
      </c>
      <c r="AY594" s="172" t="s">
        <v>189</v>
      </c>
    </row>
    <row r="595" spans="1:65" s="14" customFormat="1" ht="11.25">
      <c r="B595" s="171"/>
      <c r="D595" s="164" t="s">
        <v>200</v>
      </c>
      <c r="E595" s="172" t="s">
        <v>3</v>
      </c>
      <c r="F595" s="173" t="s">
        <v>1363</v>
      </c>
      <c r="H595" s="174">
        <v>1.7929999999999999</v>
      </c>
      <c r="I595" s="175"/>
      <c r="L595" s="171"/>
      <c r="M595" s="176"/>
      <c r="N595" s="177"/>
      <c r="O595" s="177"/>
      <c r="P595" s="177"/>
      <c r="Q595" s="177"/>
      <c r="R595" s="177"/>
      <c r="S595" s="177"/>
      <c r="T595" s="178"/>
      <c r="AT595" s="172" t="s">
        <v>200</v>
      </c>
      <c r="AU595" s="172" t="s">
        <v>85</v>
      </c>
      <c r="AV595" s="14" t="s">
        <v>85</v>
      </c>
      <c r="AW595" s="14" t="s">
        <v>37</v>
      </c>
      <c r="AX595" s="14" t="s">
        <v>76</v>
      </c>
      <c r="AY595" s="172" t="s">
        <v>189</v>
      </c>
    </row>
    <row r="596" spans="1:65" s="14" customFormat="1" ht="11.25">
      <c r="B596" s="171"/>
      <c r="D596" s="164" t="s">
        <v>200</v>
      </c>
      <c r="E596" s="172" t="s">
        <v>3</v>
      </c>
      <c r="F596" s="173" t="s">
        <v>1364</v>
      </c>
      <c r="H596" s="174">
        <v>1.869</v>
      </c>
      <c r="I596" s="175"/>
      <c r="L596" s="171"/>
      <c r="M596" s="176"/>
      <c r="N596" s="177"/>
      <c r="O596" s="177"/>
      <c r="P596" s="177"/>
      <c r="Q596" s="177"/>
      <c r="R596" s="177"/>
      <c r="S596" s="177"/>
      <c r="T596" s="178"/>
      <c r="AT596" s="172" t="s">
        <v>200</v>
      </c>
      <c r="AU596" s="172" t="s">
        <v>85</v>
      </c>
      <c r="AV596" s="14" t="s">
        <v>85</v>
      </c>
      <c r="AW596" s="14" t="s">
        <v>37</v>
      </c>
      <c r="AX596" s="14" t="s">
        <v>76</v>
      </c>
      <c r="AY596" s="172" t="s">
        <v>189</v>
      </c>
    </row>
    <row r="597" spans="1:65" s="14" customFormat="1" ht="11.25">
      <c r="B597" s="171"/>
      <c r="D597" s="164" t="s">
        <v>200</v>
      </c>
      <c r="E597" s="172" t="s">
        <v>3</v>
      </c>
      <c r="F597" s="173" t="s">
        <v>1365</v>
      </c>
      <c r="H597" s="174">
        <v>1.552</v>
      </c>
      <c r="I597" s="175"/>
      <c r="L597" s="171"/>
      <c r="M597" s="176"/>
      <c r="N597" s="177"/>
      <c r="O597" s="177"/>
      <c r="P597" s="177"/>
      <c r="Q597" s="177"/>
      <c r="R597" s="177"/>
      <c r="S597" s="177"/>
      <c r="T597" s="178"/>
      <c r="AT597" s="172" t="s">
        <v>200</v>
      </c>
      <c r="AU597" s="172" t="s">
        <v>85</v>
      </c>
      <c r="AV597" s="14" t="s">
        <v>85</v>
      </c>
      <c r="AW597" s="14" t="s">
        <v>37</v>
      </c>
      <c r="AX597" s="14" t="s">
        <v>76</v>
      </c>
      <c r="AY597" s="172" t="s">
        <v>189</v>
      </c>
    </row>
    <row r="598" spans="1:65" s="15" customFormat="1" ht="11.25">
      <c r="B598" s="179"/>
      <c r="D598" s="164" t="s">
        <v>200</v>
      </c>
      <c r="E598" s="180" t="s">
        <v>3</v>
      </c>
      <c r="F598" s="181" t="s">
        <v>203</v>
      </c>
      <c r="H598" s="182">
        <v>79.561999999999998</v>
      </c>
      <c r="I598" s="183"/>
      <c r="L598" s="179"/>
      <c r="M598" s="184"/>
      <c r="N598" s="185"/>
      <c r="O598" s="185"/>
      <c r="P598" s="185"/>
      <c r="Q598" s="185"/>
      <c r="R598" s="185"/>
      <c r="S598" s="185"/>
      <c r="T598" s="186"/>
      <c r="AT598" s="180" t="s">
        <v>200</v>
      </c>
      <c r="AU598" s="180" t="s">
        <v>85</v>
      </c>
      <c r="AV598" s="15" t="s">
        <v>196</v>
      </c>
      <c r="AW598" s="15" t="s">
        <v>37</v>
      </c>
      <c r="AX598" s="15" t="s">
        <v>83</v>
      </c>
      <c r="AY598" s="180" t="s">
        <v>189</v>
      </c>
    </row>
    <row r="599" spans="1:65" s="2" customFormat="1" ht="16.5" customHeight="1">
      <c r="A599" s="34"/>
      <c r="B599" s="144"/>
      <c r="C599" s="187" t="s">
        <v>80</v>
      </c>
      <c r="D599" s="187" t="s">
        <v>235</v>
      </c>
      <c r="E599" s="188" t="s">
        <v>1366</v>
      </c>
      <c r="F599" s="189" t="s">
        <v>1367</v>
      </c>
      <c r="G599" s="190" t="s">
        <v>238</v>
      </c>
      <c r="H599" s="191">
        <v>2.5999999999999999E-2</v>
      </c>
      <c r="I599" s="192"/>
      <c r="J599" s="193">
        <f>ROUND(I599*H599,2)</f>
        <v>0</v>
      </c>
      <c r="K599" s="189" t="s">
        <v>195</v>
      </c>
      <c r="L599" s="194"/>
      <c r="M599" s="195" t="s">
        <v>3</v>
      </c>
      <c r="N599" s="196" t="s">
        <v>47</v>
      </c>
      <c r="O599" s="55"/>
      <c r="P599" s="154">
        <f>O599*H599</f>
        <v>0</v>
      </c>
      <c r="Q599" s="154">
        <v>1</v>
      </c>
      <c r="R599" s="154">
        <f>Q599*H599</f>
        <v>2.5999999999999999E-2</v>
      </c>
      <c r="S599" s="154">
        <v>0</v>
      </c>
      <c r="T599" s="155">
        <f>S599*H599</f>
        <v>0</v>
      </c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R599" s="156" t="s">
        <v>418</v>
      </c>
      <c r="AT599" s="156" t="s">
        <v>235</v>
      </c>
      <c r="AU599" s="156" t="s">
        <v>85</v>
      </c>
      <c r="AY599" s="19" t="s">
        <v>189</v>
      </c>
      <c r="BE599" s="157">
        <f>IF(N599="základní",J599,0)</f>
        <v>0</v>
      </c>
      <c r="BF599" s="157">
        <f>IF(N599="snížená",J599,0)</f>
        <v>0</v>
      </c>
      <c r="BG599" s="157">
        <f>IF(N599="zákl. přenesená",J599,0)</f>
        <v>0</v>
      </c>
      <c r="BH599" s="157">
        <f>IF(N599="sníž. přenesená",J599,0)</f>
        <v>0</v>
      </c>
      <c r="BI599" s="157">
        <f>IF(N599="nulová",J599,0)</f>
        <v>0</v>
      </c>
      <c r="BJ599" s="19" t="s">
        <v>83</v>
      </c>
      <c r="BK599" s="157">
        <f>ROUND(I599*H599,2)</f>
        <v>0</v>
      </c>
      <c r="BL599" s="19" t="s">
        <v>311</v>
      </c>
      <c r="BM599" s="156" t="s">
        <v>1368</v>
      </c>
    </row>
    <row r="600" spans="1:65" s="2" customFormat="1" ht="19.5">
      <c r="A600" s="34"/>
      <c r="B600" s="35"/>
      <c r="C600" s="34"/>
      <c r="D600" s="164" t="s">
        <v>241</v>
      </c>
      <c r="E600" s="34"/>
      <c r="F600" s="197" t="s">
        <v>1369</v>
      </c>
      <c r="G600" s="34"/>
      <c r="H600" s="34"/>
      <c r="I600" s="160"/>
      <c r="J600" s="34"/>
      <c r="K600" s="34"/>
      <c r="L600" s="35"/>
      <c r="M600" s="161"/>
      <c r="N600" s="162"/>
      <c r="O600" s="55"/>
      <c r="P600" s="55"/>
      <c r="Q600" s="55"/>
      <c r="R600" s="55"/>
      <c r="S600" s="55"/>
      <c r="T600" s="56"/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T600" s="19" t="s">
        <v>241</v>
      </c>
      <c r="AU600" s="19" t="s">
        <v>85</v>
      </c>
    </row>
    <row r="601" spans="1:65" s="14" customFormat="1" ht="11.25">
      <c r="B601" s="171"/>
      <c r="D601" s="164" t="s">
        <v>200</v>
      </c>
      <c r="E601" s="172" t="s">
        <v>3</v>
      </c>
      <c r="F601" s="173" t="s">
        <v>1370</v>
      </c>
      <c r="H601" s="174">
        <v>2.5999999999999999E-2</v>
      </c>
      <c r="I601" s="175"/>
      <c r="L601" s="171"/>
      <c r="M601" s="176"/>
      <c r="N601" s="177"/>
      <c r="O601" s="177"/>
      <c r="P601" s="177"/>
      <c r="Q601" s="177"/>
      <c r="R601" s="177"/>
      <c r="S601" s="177"/>
      <c r="T601" s="178"/>
      <c r="AT601" s="172" t="s">
        <v>200</v>
      </c>
      <c r="AU601" s="172" t="s">
        <v>85</v>
      </c>
      <c r="AV601" s="14" t="s">
        <v>85</v>
      </c>
      <c r="AW601" s="14" t="s">
        <v>37</v>
      </c>
      <c r="AX601" s="14" t="s">
        <v>76</v>
      </c>
      <c r="AY601" s="172" t="s">
        <v>189</v>
      </c>
    </row>
    <row r="602" spans="1:65" s="15" customFormat="1" ht="11.25">
      <c r="B602" s="179"/>
      <c r="D602" s="164" t="s">
        <v>200</v>
      </c>
      <c r="E602" s="180" t="s">
        <v>3</v>
      </c>
      <c r="F602" s="181" t="s">
        <v>203</v>
      </c>
      <c r="H602" s="182">
        <v>2.5999999999999999E-2</v>
      </c>
      <c r="I602" s="183"/>
      <c r="L602" s="179"/>
      <c r="M602" s="184"/>
      <c r="N602" s="185"/>
      <c r="O602" s="185"/>
      <c r="P602" s="185"/>
      <c r="Q602" s="185"/>
      <c r="R602" s="185"/>
      <c r="S602" s="185"/>
      <c r="T602" s="186"/>
      <c r="AT602" s="180" t="s">
        <v>200</v>
      </c>
      <c r="AU602" s="180" t="s">
        <v>85</v>
      </c>
      <c r="AV602" s="15" t="s">
        <v>196</v>
      </c>
      <c r="AW602" s="15" t="s">
        <v>37</v>
      </c>
      <c r="AX602" s="15" t="s">
        <v>83</v>
      </c>
      <c r="AY602" s="180" t="s">
        <v>189</v>
      </c>
    </row>
    <row r="603" spans="1:65" s="2" customFormat="1" ht="24.2" customHeight="1">
      <c r="A603" s="34"/>
      <c r="B603" s="144"/>
      <c r="C603" s="145" t="s">
        <v>1371</v>
      </c>
      <c r="D603" s="145" t="s">
        <v>191</v>
      </c>
      <c r="E603" s="146" t="s">
        <v>1372</v>
      </c>
      <c r="F603" s="147" t="s">
        <v>1373</v>
      </c>
      <c r="G603" s="148" t="s">
        <v>221</v>
      </c>
      <c r="H603" s="149">
        <v>145.34</v>
      </c>
      <c r="I603" s="150"/>
      <c r="J603" s="151">
        <f>ROUND(I603*H603,2)</f>
        <v>0</v>
      </c>
      <c r="K603" s="147" t="s">
        <v>195</v>
      </c>
      <c r="L603" s="35"/>
      <c r="M603" s="152" t="s">
        <v>3</v>
      </c>
      <c r="N603" s="153" t="s">
        <v>47</v>
      </c>
      <c r="O603" s="55"/>
      <c r="P603" s="154">
        <f>O603*H603</f>
        <v>0</v>
      </c>
      <c r="Q603" s="154">
        <v>0</v>
      </c>
      <c r="R603" s="154">
        <f>Q603*H603</f>
        <v>0</v>
      </c>
      <c r="S603" s="154">
        <v>0</v>
      </c>
      <c r="T603" s="155">
        <f>S603*H603</f>
        <v>0</v>
      </c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R603" s="156" t="s">
        <v>311</v>
      </c>
      <c r="AT603" s="156" t="s">
        <v>191</v>
      </c>
      <c r="AU603" s="156" t="s">
        <v>85</v>
      </c>
      <c r="AY603" s="19" t="s">
        <v>189</v>
      </c>
      <c r="BE603" s="157">
        <f>IF(N603="základní",J603,0)</f>
        <v>0</v>
      </c>
      <c r="BF603" s="157">
        <f>IF(N603="snížená",J603,0)</f>
        <v>0</v>
      </c>
      <c r="BG603" s="157">
        <f>IF(N603="zákl. přenesená",J603,0)</f>
        <v>0</v>
      </c>
      <c r="BH603" s="157">
        <f>IF(N603="sníž. přenesená",J603,0)</f>
        <v>0</v>
      </c>
      <c r="BI603" s="157">
        <f>IF(N603="nulová",J603,0)</f>
        <v>0</v>
      </c>
      <c r="BJ603" s="19" t="s">
        <v>83</v>
      </c>
      <c r="BK603" s="157">
        <f>ROUND(I603*H603,2)</f>
        <v>0</v>
      </c>
      <c r="BL603" s="19" t="s">
        <v>311</v>
      </c>
      <c r="BM603" s="156" t="s">
        <v>1374</v>
      </c>
    </row>
    <row r="604" spans="1:65" s="2" customFormat="1" ht="11.25">
      <c r="A604" s="34"/>
      <c r="B604" s="35"/>
      <c r="C604" s="34"/>
      <c r="D604" s="158" t="s">
        <v>198</v>
      </c>
      <c r="E604" s="34"/>
      <c r="F604" s="159" t="s">
        <v>1375</v>
      </c>
      <c r="G604" s="34"/>
      <c r="H604" s="34"/>
      <c r="I604" s="160"/>
      <c r="J604" s="34"/>
      <c r="K604" s="34"/>
      <c r="L604" s="35"/>
      <c r="M604" s="161"/>
      <c r="N604" s="162"/>
      <c r="O604" s="55"/>
      <c r="P604" s="55"/>
      <c r="Q604" s="55"/>
      <c r="R604" s="55"/>
      <c r="S604" s="55"/>
      <c r="T604" s="56"/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T604" s="19" t="s">
        <v>198</v>
      </c>
      <c r="AU604" s="19" t="s">
        <v>85</v>
      </c>
    </row>
    <row r="605" spans="1:65" s="13" customFormat="1" ht="11.25">
      <c r="B605" s="163"/>
      <c r="D605" s="164" t="s">
        <v>200</v>
      </c>
      <c r="E605" s="165" t="s">
        <v>3</v>
      </c>
      <c r="F605" s="166" t="s">
        <v>1356</v>
      </c>
      <c r="H605" s="165" t="s">
        <v>3</v>
      </c>
      <c r="I605" s="167"/>
      <c r="L605" s="163"/>
      <c r="M605" s="168"/>
      <c r="N605" s="169"/>
      <c r="O605" s="169"/>
      <c r="P605" s="169"/>
      <c r="Q605" s="169"/>
      <c r="R605" s="169"/>
      <c r="S605" s="169"/>
      <c r="T605" s="170"/>
      <c r="AT605" s="165" t="s">
        <v>200</v>
      </c>
      <c r="AU605" s="165" t="s">
        <v>85</v>
      </c>
      <c r="AV605" s="13" t="s">
        <v>83</v>
      </c>
      <c r="AW605" s="13" t="s">
        <v>37</v>
      </c>
      <c r="AX605" s="13" t="s">
        <v>76</v>
      </c>
      <c r="AY605" s="165" t="s">
        <v>189</v>
      </c>
    </row>
    <row r="606" spans="1:65" s="14" customFormat="1" ht="11.25">
      <c r="B606" s="171"/>
      <c r="D606" s="164" t="s">
        <v>200</v>
      </c>
      <c r="E606" s="172" t="s">
        <v>3</v>
      </c>
      <c r="F606" s="173" t="s">
        <v>1376</v>
      </c>
      <c r="H606" s="174">
        <v>8.8309999999999995</v>
      </c>
      <c r="I606" s="175"/>
      <c r="L606" s="171"/>
      <c r="M606" s="176"/>
      <c r="N606" s="177"/>
      <c r="O606" s="177"/>
      <c r="P606" s="177"/>
      <c r="Q606" s="177"/>
      <c r="R606" s="177"/>
      <c r="S606" s="177"/>
      <c r="T606" s="178"/>
      <c r="AT606" s="172" t="s">
        <v>200</v>
      </c>
      <c r="AU606" s="172" t="s">
        <v>85</v>
      </c>
      <c r="AV606" s="14" t="s">
        <v>85</v>
      </c>
      <c r="AW606" s="14" t="s">
        <v>37</v>
      </c>
      <c r="AX606" s="14" t="s">
        <v>76</v>
      </c>
      <c r="AY606" s="172" t="s">
        <v>189</v>
      </c>
    </row>
    <row r="607" spans="1:65" s="14" customFormat="1" ht="11.25">
      <c r="B607" s="171"/>
      <c r="D607" s="164" t="s">
        <v>200</v>
      </c>
      <c r="E607" s="172" t="s">
        <v>3</v>
      </c>
      <c r="F607" s="173" t="s">
        <v>1377</v>
      </c>
      <c r="H607" s="174">
        <v>8.2650000000000006</v>
      </c>
      <c r="I607" s="175"/>
      <c r="L607" s="171"/>
      <c r="M607" s="176"/>
      <c r="N607" s="177"/>
      <c r="O607" s="177"/>
      <c r="P607" s="177"/>
      <c r="Q607" s="177"/>
      <c r="R607" s="177"/>
      <c r="S607" s="177"/>
      <c r="T607" s="178"/>
      <c r="AT607" s="172" t="s">
        <v>200</v>
      </c>
      <c r="AU607" s="172" t="s">
        <v>85</v>
      </c>
      <c r="AV607" s="14" t="s">
        <v>85</v>
      </c>
      <c r="AW607" s="14" t="s">
        <v>37</v>
      </c>
      <c r="AX607" s="14" t="s">
        <v>76</v>
      </c>
      <c r="AY607" s="172" t="s">
        <v>189</v>
      </c>
    </row>
    <row r="608" spans="1:65" s="13" customFormat="1" ht="11.25">
      <c r="B608" s="163"/>
      <c r="D608" s="164" t="s">
        <v>200</v>
      </c>
      <c r="E608" s="165" t="s">
        <v>3</v>
      </c>
      <c r="F608" s="166" t="s">
        <v>893</v>
      </c>
      <c r="H608" s="165" t="s">
        <v>3</v>
      </c>
      <c r="I608" s="167"/>
      <c r="L608" s="163"/>
      <c r="M608" s="168"/>
      <c r="N608" s="169"/>
      <c r="O608" s="169"/>
      <c r="P608" s="169"/>
      <c r="Q608" s="169"/>
      <c r="R608" s="169"/>
      <c r="S608" s="169"/>
      <c r="T608" s="170"/>
      <c r="AT608" s="165" t="s">
        <v>200</v>
      </c>
      <c r="AU608" s="165" t="s">
        <v>85</v>
      </c>
      <c r="AV608" s="13" t="s">
        <v>83</v>
      </c>
      <c r="AW608" s="13" t="s">
        <v>37</v>
      </c>
      <c r="AX608" s="13" t="s">
        <v>76</v>
      </c>
      <c r="AY608" s="165" t="s">
        <v>189</v>
      </c>
    </row>
    <row r="609" spans="1:65" s="14" customFormat="1" ht="11.25">
      <c r="B609" s="171"/>
      <c r="D609" s="164" t="s">
        <v>200</v>
      </c>
      <c r="E609" s="172" t="s">
        <v>3</v>
      </c>
      <c r="F609" s="173" t="s">
        <v>1378</v>
      </c>
      <c r="H609" s="174">
        <v>66.257999999999996</v>
      </c>
      <c r="I609" s="175"/>
      <c r="L609" s="171"/>
      <c r="M609" s="176"/>
      <c r="N609" s="177"/>
      <c r="O609" s="177"/>
      <c r="P609" s="177"/>
      <c r="Q609" s="177"/>
      <c r="R609" s="177"/>
      <c r="S609" s="177"/>
      <c r="T609" s="178"/>
      <c r="AT609" s="172" t="s">
        <v>200</v>
      </c>
      <c r="AU609" s="172" t="s">
        <v>85</v>
      </c>
      <c r="AV609" s="14" t="s">
        <v>85</v>
      </c>
      <c r="AW609" s="14" t="s">
        <v>37</v>
      </c>
      <c r="AX609" s="14" t="s">
        <v>76</v>
      </c>
      <c r="AY609" s="172" t="s">
        <v>189</v>
      </c>
    </row>
    <row r="610" spans="1:65" s="14" customFormat="1" ht="11.25">
      <c r="B610" s="171"/>
      <c r="D610" s="164" t="s">
        <v>200</v>
      </c>
      <c r="E610" s="172" t="s">
        <v>3</v>
      </c>
      <c r="F610" s="173" t="s">
        <v>1379</v>
      </c>
      <c r="H610" s="174">
        <v>61.985999999999997</v>
      </c>
      <c r="I610" s="175"/>
      <c r="L610" s="171"/>
      <c r="M610" s="176"/>
      <c r="N610" s="177"/>
      <c r="O610" s="177"/>
      <c r="P610" s="177"/>
      <c r="Q610" s="177"/>
      <c r="R610" s="177"/>
      <c r="S610" s="177"/>
      <c r="T610" s="178"/>
      <c r="AT610" s="172" t="s">
        <v>200</v>
      </c>
      <c r="AU610" s="172" t="s">
        <v>85</v>
      </c>
      <c r="AV610" s="14" t="s">
        <v>85</v>
      </c>
      <c r="AW610" s="14" t="s">
        <v>37</v>
      </c>
      <c r="AX610" s="14" t="s">
        <v>76</v>
      </c>
      <c r="AY610" s="172" t="s">
        <v>189</v>
      </c>
    </row>
    <row r="611" spans="1:65" s="15" customFormat="1" ht="11.25">
      <c r="B611" s="179"/>
      <c r="D611" s="164" t="s">
        <v>200</v>
      </c>
      <c r="E611" s="180" t="s">
        <v>3</v>
      </c>
      <c r="F611" s="181" t="s">
        <v>203</v>
      </c>
      <c r="H611" s="182">
        <v>145.34</v>
      </c>
      <c r="I611" s="183"/>
      <c r="L611" s="179"/>
      <c r="M611" s="184"/>
      <c r="N611" s="185"/>
      <c r="O611" s="185"/>
      <c r="P611" s="185"/>
      <c r="Q611" s="185"/>
      <c r="R611" s="185"/>
      <c r="S611" s="185"/>
      <c r="T611" s="186"/>
      <c r="AT611" s="180" t="s">
        <v>200</v>
      </c>
      <c r="AU611" s="180" t="s">
        <v>85</v>
      </c>
      <c r="AV611" s="15" t="s">
        <v>196</v>
      </c>
      <c r="AW611" s="15" t="s">
        <v>37</v>
      </c>
      <c r="AX611" s="15" t="s">
        <v>83</v>
      </c>
      <c r="AY611" s="180" t="s">
        <v>189</v>
      </c>
    </row>
    <row r="612" spans="1:65" s="2" customFormat="1" ht="16.5" customHeight="1">
      <c r="A612" s="34"/>
      <c r="B612" s="144"/>
      <c r="C612" s="187" t="s">
        <v>1380</v>
      </c>
      <c r="D612" s="187" t="s">
        <v>235</v>
      </c>
      <c r="E612" s="188" t="s">
        <v>1381</v>
      </c>
      <c r="F612" s="189" t="s">
        <v>1382</v>
      </c>
      <c r="G612" s="190" t="s">
        <v>238</v>
      </c>
      <c r="H612" s="191">
        <v>5.7000000000000002E-2</v>
      </c>
      <c r="I612" s="192"/>
      <c r="J612" s="193">
        <f>ROUND(I612*H612,2)</f>
        <v>0</v>
      </c>
      <c r="K612" s="189" t="s">
        <v>195</v>
      </c>
      <c r="L612" s="194"/>
      <c r="M612" s="195" t="s">
        <v>3</v>
      </c>
      <c r="N612" s="196" t="s">
        <v>47</v>
      </c>
      <c r="O612" s="55"/>
      <c r="P612" s="154">
        <f>O612*H612</f>
        <v>0</v>
      </c>
      <c r="Q612" s="154">
        <v>1</v>
      </c>
      <c r="R612" s="154">
        <f>Q612*H612</f>
        <v>5.7000000000000002E-2</v>
      </c>
      <c r="S612" s="154">
        <v>0</v>
      </c>
      <c r="T612" s="155">
        <f>S612*H612</f>
        <v>0</v>
      </c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R612" s="156" t="s">
        <v>418</v>
      </c>
      <c r="AT612" s="156" t="s">
        <v>235</v>
      </c>
      <c r="AU612" s="156" t="s">
        <v>85</v>
      </c>
      <c r="AY612" s="19" t="s">
        <v>189</v>
      </c>
      <c r="BE612" s="157">
        <f>IF(N612="základní",J612,0)</f>
        <v>0</v>
      </c>
      <c r="BF612" s="157">
        <f>IF(N612="snížená",J612,0)</f>
        <v>0</v>
      </c>
      <c r="BG612" s="157">
        <f>IF(N612="zákl. přenesená",J612,0)</f>
        <v>0</v>
      </c>
      <c r="BH612" s="157">
        <f>IF(N612="sníž. přenesená",J612,0)</f>
        <v>0</v>
      </c>
      <c r="BI612" s="157">
        <f>IF(N612="nulová",J612,0)</f>
        <v>0</v>
      </c>
      <c r="BJ612" s="19" t="s">
        <v>83</v>
      </c>
      <c r="BK612" s="157">
        <f>ROUND(I612*H612,2)</f>
        <v>0</v>
      </c>
      <c r="BL612" s="19" t="s">
        <v>311</v>
      </c>
      <c r="BM612" s="156" t="s">
        <v>1383</v>
      </c>
    </row>
    <row r="613" spans="1:65" s="2" customFormat="1" ht="19.5">
      <c r="A613" s="34"/>
      <c r="B613" s="35"/>
      <c r="C613" s="34"/>
      <c r="D613" s="164" t="s">
        <v>241</v>
      </c>
      <c r="E613" s="34"/>
      <c r="F613" s="197" t="s">
        <v>1384</v>
      </c>
      <c r="G613" s="34"/>
      <c r="H613" s="34"/>
      <c r="I613" s="160"/>
      <c r="J613" s="34"/>
      <c r="K613" s="34"/>
      <c r="L613" s="35"/>
      <c r="M613" s="161"/>
      <c r="N613" s="162"/>
      <c r="O613" s="55"/>
      <c r="P613" s="55"/>
      <c r="Q613" s="55"/>
      <c r="R613" s="55"/>
      <c r="S613" s="55"/>
      <c r="T613" s="56"/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T613" s="19" t="s">
        <v>241</v>
      </c>
      <c r="AU613" s="19" t="s">
        <v>85</v>
      </c>
    </row>
    <row r="614" spans="1:65" s="14" customFormat="1" ht="11.25">
      <c r="B614" s="171"/>
      <c r="D614" s="164" t="s">
        <v>200</v>
      </c>
      <c r="E614" s="172" t="s">
        <v>3</v>
      </c>
      <c r="F614" s="173" t="s">
        <v>1385</v>
      </c>
      <c r="H614" s="174">
        <v>5.7000000000000002E-2</v>
      </c>
      <c r="I614" s="175"/>
      <c r="L614" s="171"/>
      <c r="M614" s="176"/>
      <c r="N614" s="177"/>
      <c r="O614" s="177"/>
      <c r="P614" s="177"/>
      <c r="Q614" s="177"/>
      <c r="R614" s="177"/>
      <c r="S614" s="177"/>
      <c r="T614" s="178"/>
      <c r="AT614" s="172" t="s">
        <v>200</v>
      </c>
      <c r="AU614" s="172" t="s">
        <v>85</v>
      </c>
      <c r="AV614" s="14" t="s">
        <v>85</v>
      </c>
      <c r="AW614" s="14" t="s">
        <v>37</v>
      </c>
      <c r="AX614" s="14" t="s">
        <v>76</v>
      </c>
      <c r="AY614" s="172" t="s">
        <v>189</v>
      </c>
    </row>
    <row r="615" spans="1:65" s="15" customFormat="1" ht="11.25">
      <c r="B615" s="179"/>
      <c r="D615" s="164" t="s">
        <v>200</v>
      </c>
      <c r="E615" s="180" t="s">
        <v>3</v>
      </c>
      <c r="F615" s="181" t="s">
        <v>203</v>
      </c>
      <c r="H615" s="182">
        <v>5.7000000000000002E-2</v>
      </c>
      <c r="I615" s="183"/>
      <c r="L615" s="179"/>
      <c r="M615" s="184"/>
      <c r="N615" s="185"/>
      <c r="O615" s="185"/>
      <c r="P615" s="185"/>
      <c r="Q615" s="185"/>
      <c r="R615" s="185"/>
      <c r="S615" s="185"/>
      <c r="T615" s="186"/>
      <c r="AT615" s="180" t="s">
        <v>200</v>
      </c>
      <c r="AU615" s="180" t="s">
        <v>85</v>
      </c>
      <c r="AV615" s="15" t="s">
        <v>196</v>
      </c>
      <c r="AW615" s="15" t="s">
        <v>37</v>
      </c>
      <c r="AX615" s="15" t="s">
        <v>83</v>
      </c>
      <c r="AY615" s="180" t="s">
        <v>189</v>
      </c>
    </row>
    <row r="616" spans="1:65" s="2" customFormat="1" ht="21.75" customHeight="1">
      <c r="A616" s="34"/>
      <c r="B616" s="144"/>
      <c r="C616" s="145" t="s">
        <v>1386</v>
      </c>
      <c r="D616" s="145" t="s">
        <v>191</v>
      </c>
      <c r="E616" s="146" t="s">
        <v>1387</v>
      </c>
      <c r="F616" s="147" t="s">
        <v>1388</v>
      </c>
      <c r="G616" s="148" t="s">
        <v>221</v>
      </c>
      <c r="H616" s="149">
        <v>153.40100000000001</v>
      </c>
      <c r="I616" s="150"/>
      <c r="J616" s="151">
        <f>ROUND(I616*H616,2)</f>
        <v>0</v>
      </c>
      <c r="K616" s="147" t="s">
        <v>195</v>
      </c>
      <c r="L616" s="35"/>
      <c r="M616" s="152" t="s">
        <v>3</v>
      </c>
      <c r="N616" s="153" t="s">
        <v>47</v>
      </c>
      <c r="O616" s="55"/>
      <c r="P616" s="154">
        <f>O616*H616</f>
        <v>0</v>
      </c>
      <c r="Q616" s="154">
        <v>0</v>
      </c>
      <c r="R616" s="154">
        <f>Q616*H616</f>
        <v>0</v>
      </c>
      <c r="S616" s="154">
        <v>0</v>
      </c>
      <c r="T616" s="155">
        <f>S616*H616</f>
        <v>0</v>
      </c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R616" s="156" t="s">
        <v>311</v>
      </c>
      <c r="AT616" s="156" t="s">
        <v>191</v>
      </c>
      <c r="AU616" s="156" t="s">
        <v>85</v>
      </c>
      <c r="AY616" s="19" t="s">
        <v>189</v>
      </c>
      <c r="BE616" s="157">
        <f>IF(N616="základní",J616,0)</f>
        <v>0</v>
      </c>
      <c r="BF616" s="157">
        <f>IF(N616="snížená",J616,0)</f>
        <v>0</v>
      </c>
      <c r="BG616" s="157">
        <f>IF(N616="zákl. přenesená",J616,0)</f>
        <v>0</v>
      </c>
      <c r="BH616" s="157">
        <f>IF(N616="sníž. přenesená",J616,0)</f>
        <v>0</v>
      </c>
      <c r="BI616" s="157">
        <f>IF(N616="nulová",J616,0)</f>
        <v>0</v>
      </c>
      <c r="BJ616" s="19" t="s">
        <v>83</v>
      </c>
      <c r="BK616" s="157">
        <f>ROUND(I616*H616,2)</f>
        <v>0</v>
      </c>
      <c r="BL616" s="19" t="s">
        <v>311</v>
      </c>
      <c r="BM616" s="156" t="s">
        <v>1389</v>
      </c>
    </row>
    <row r="617" spans="1:65" s="2" customFormat="1" ht="11.25">
      <c r="A617" s="34"/>
      <c r="B617" s="35"/>
      <c r="C617" s="34"/>
      <c r="D617" s="158" t="s">
        <v>198</v>
      </c>
      <c r="E617" s="34"/>
      <c r="F617" s="159" t="s">
        <v>1390</v>
      </c>
      <c r="G617" s="34"/>
      <c r="H617" s="34"/>
      <c r="I617" s="160"/>
      <c r="J617" s="34"/>
      <c r="K617" s="34"/>
      <c r="L617" s="35"/>
      <c r="M617" s="161"/>
      <c r="N617" s="162"/>
      <c r="O617" s="55"/>
      <c r="P617" s="55"/>
      <c r="Q617" s="55"/>
      <c r="R617" s="55"/>
      <c r="S617" s="55"/>
      <c r="T617" s="56"/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T617" s="19" t="s">
        <v>198</v>
      </c>
      <c r="AU617" s="19" t="s">
        <v>85</v>
      </c>
    </row>
    <row r="618" spans="1:65" s="13" customFormat="1" ht="11.25">
      <c r="B618" s="163"/>
      <c r="D618" s="164" t="s">
        <v>200</v>
      </c>
      <c r="E618" s="165" t="s">
        <v>3</v>
      </c>
      <c r="F618" s="166" t="s">
        <v>1391</v>
      </c>
      <c r="H618" s="165" t="s">
        <v>3</v>
      </c>
      <c r="I618" s="167"/>
      <c r="L618" s="163"/>
      <c r="M618" s="168"/>
      <c r="N618" s="169"/>
      <c r="O618" s="169"/>
      <c r="P618" s="169"/>
      <c r="Q618" s="169"/>
      <c r="R618" s="169"/>
      <c r="S618" s="169"/>
      <c r="T618" s="170"/>
      <c r="AT618" s="165" t="s">
        <v>200</v>
      </c>
      <c r="AU618" s="165" t="s">
        <v>85</v>
      </c>
      <c r="AV618" s="13" t="s">
        <v>83</v>
      </c>
      <c r="AW618" s="13" t="s">
        <v>37</v>
      </c>
      <c r="AX618" s="13" t="s">
        <v>76</v>
      </c>
      <c r="AY618" s="165" t="s">
        <v>189</v>
      </c>
    </row>
    <row r="619" spans="1:65" s="14" customFormat="1" ht="11.25">
      <c r="B619" s="171"/>
      <c r="D619" s="164" t="s">
        <v>200</v>
      </c>
      <c r="E619" s="172" t="s">
        <v>3</v>
      </c>
      <c r="F619" s="173" t="s">
        <v>1392</v>
      </c>
      <c r="H619" s="174">
        <v>14.701000000000001</v>
      </c>
      <c r="I619" s="175"/>
      <c r="L619" s="171"/>
      <c r="M619" s="176"/>
      <c r="N619" s="177"/>
      <c r="O619" s="177"/>
      <c r="P619" s="177"/>
      <c r="Q619" s="177"/>
      <c r="R619" s="177"/>
      <c r="S619" s="177"/>
      <c r="T619" s="178"/>
      <c r="AT619" s="172" t="s">
        <v>200</v>
      </c>
      <c r="AU619" s="172" t="s">
        <v>85</v>
      </c>
      <c r="AV619" s="14" t="s">
        <v>85</v>
      </c>
      <c r="AW619" s="14" t="s">
        <v>37</v>
      </c>
      <c r="AX619" s="14" t="s">
        <v>76</v>
      </c>
      <c r="AY619" s="172" t="s">
        <v>189</v>
      </c>
    </row>
    <row r="620" spans="1:65" s="14" customFormat="1" ht="11.25">
      <c r="B620" s="171"/>
      <c r="D620" s="164" t="s">
        <v>200</v>
      </c>
      <c r="E620" s="172" t="s">
        <v>3</v>
      </c>
      <c r="F620" s="173" t="s">
        <v>1393</v>
      </c>
      <c r="H620" s="174">
        <v>13.85</v>
      </c>
      <c r="I620" s="175"/>
      <c r="L620" s="171"/>
      <c r="M620" s="176"/>
      <c r="N620" s="177"/>
      <c r="O620" s="177"/>
      <c r="P620" s="177"/>
      <c r="Q620" s="177"/>
      <c r="R620" s="177"/>
      <c r="S620" s="177"/>
      <c r="T620" s="178"/>
      <c r="AT620" s="172" t="s">
        <v>200</v>
      </c>
      <c r="AU620" s="172" t="s">
        <v>85</v>
      </c>
      <c r="AV620" s="14" t="s">
        <v>85</v>
      </c>
      <c r="AW620" s="14" t="s">
        <v>37</v>
      </c>
      <c r="AX620" s="14" t="s">
        <v>76</v>
      </c>
      <c r="AY620" s="172" t="s">
        <v>189</v>
      </c>
    </row>
    <row r="621" spans="1:65" s="13" customFormat="1" ht="11.25">
      <c r="B621" s="163"/>
      <c r="D621" s="164" t="s">
        <v>200</v>
      </c>
      <c r="E621" s="165" t="s">
        <v>3</v>
      </c>
      <c r="F621" s="166" t="s">
        <v>810</v>
      </c>
      <c r="H621" s="165" t="s">
        <v>3</v>
      </c>
      <c r="I621" s="167"/>
      <c r="L621" s="163"/>
      <c r="M621" s="168"/>
      <c r="N621" s="169"/>
      <c r="O621" s="169"/>
      <c r="P621" s="169"/>
      <c r="Q621" s="169"/>
      <c r="R621" s="169"/>
      <c r="S621" s="169"/>
      <c r="T621" s="170"/>
      <c r="AT621" s="165" t="s">
        <v>200</v>
      </c>
      <c r="AU621" s="165" t="s">
        <v>85</v>
      </c>
      <c r="AV621" s="13" t="s">
        <v>83</v>
      </c>
      <c r="AW621" s="13" t="s">
        <v>37</v>
      </c>
      <c r="AX621" s="13" t="s">
        <v>76</v>
      </c>
      <c r="AY621" s="165" t="s">
        <v>189</v>
      </c>
    </row>
    <row r="622" spans="1:65" s="14" customFormat="1" ht="11.25">
      <c r="B622" s="171"/>
      <c r="D622" s="164" t="s">
        <v>200</v>
      </c>
      <c r="E622" s="172" t="s">
        <v>3</v>
      </c>
      <c r="F622" s="173" t="s">
        <v>1394</v>
      </c>
      <c r="H622" s="174">
        <v>8.9079999999999995</v>
      </c>
      <c r="I622" s="175"/>
      <c r="L622" s="171"/>
      <c r="M622" s="176"/>
      <c r="N622" s="177"/>
      <c r="O622" s="177"/>
      <c r="P622" s="177"/>
      <c r="Q622" s="177"/>
      <c r="R622" s="177"/>
      <c r="S622" s="177"/>
      <c r="T622" s="178"/>
      <c r="AT622" s="172" t="s">
        <v>200</v>
      </c>
      <c r="AU622" s="172" t="s">
        <v>85</v>
      </c>
      <c r="AV622" s="14" t="s">
        <v>85</v>
      </c>
      <c r="AW622" s="14" t="s">
        <v>37</v>
      </c>
      <c r="AX622" s="14" t="s">
        <v>76</v>
      </c>
      <c r="AY622" s="172" t="s">
        <v>189</v>
      </c>
    </row>
    <row r="623" spans="1:65" s="14" customFormat="1" ht="11.25">
      <c r="B623" s="171"/>
      <c r="D623" s="164" t="s">
        <v>200</v>
      </c>
      <c r="E623" s="172" t="s">
        <v>3</v>
      </c>
      <c r="F623" s="173" t="s">
        <v>1395</v>
      </c>
      <c r="H623" s="174">
        <v>8.6280000000000001</v>
      </c>
      <c r="I623" s="175"/>
      <c r="L623" s="171"/>
      <c r="M623" s="176"/>
      <c r="N623" s="177"/>
      <c r="O623" s="177"/>
      <c r="P623" s="177"/>
      <c r="Q623" s="177"/>
      <c r="R623" s="177"/>
      <c r="S623" s="177"/>
      <c r="T623" s="178"/>
      <c r="AT623" s="172" t="s">
        <v>200</v>
      </c>
      <c r="AU623" s="172" t="s">
        <v>85</v>
      </c>
      <c r="AV623" s="14" t="s">
        <v>85</v>
      </c>
      <c r="AW623" s="14" t="s">
        <v>37</v>
      </c>
      <c r="AX623" s="14" t="s">
        <v>76</v>
      </c>
      <c r="AY623" s="172" t="s">
        <v>189</v>
      </c>
    </row>
    <row r="624" spans="1:65" s="14" customFormat="1" ht="11.25">
      <c r="B624" s="171"/>
      <c r="D624" s="164" t="s">
        <v>200</v>
      </c>
      <c r="E624" s="172" t="s">
        <v>3</v>
      </c>
      <c r="F624" s="173" t="s">
        <v>1396</v>
      </c>
      <c r="H624" s="174">
        <v>8.4580000000000002</v>
      </c>
      <c r="I624" s="175"/>
      <c r="L624" s="171"/>
      <c r="M624" s="176"/>
      <c r="N624" s="177"/>
      <c r="O624" s="177"/>
      <c r="P624" s="177"/>
      <c r="Q624" s="177"/>
      <c r="R624" s="177"/>
      <c r="S624" s="177"/>
      <c r="T624" s="178"/>
      <c r="AT624" s="172" t="s">
        <v>200</v>
      </c>
      <c r="AU624" s="172" t="s">
        <v>85</v>
      </c>
      <c r="AV624" s="14" t="s">
        <v>85</v>
      </c>
      <c r="AW624" s="14" t="s">
        <v>37</v>
      </c>
      <c r="AX624" s="14" t="s">
        <v>76</v>
      </c>
      <c r="AY624" s="172" t="s">
        <v>189</v>
      </c>
    </row>
    <row r="625" spans="1:65" s="14" customFormat="1" ht="11.25">
      <c r="B625" s="171"/>
      <c r="D625" s="164" t="s">
        <v>200</v>
      </c>
      <c r="E625" s="172" t="s">
        <v>3</v>
      </c>
      <c r="F625" s="173" t="s">
        <v>1397</v>
      </c>
      <c r="H625" s="174">
        <v>7.9180000000000001</v>
      </c>
      <c r="I625" s="175"/>
      <c r="L625" s="171"/>
      <c r="M625" s="176"/>
      <c r="N625" s="177"/>
      <c r="O625" s="177"/>
      <c r="P625" s="177"/>
      <c r="Q625" s="177"/>
      <c r="R625" s="177"/>
      <c r="S625" s="177"/>
      <c r="T625" s="178"/>
      <c r="AT625" s="172" t="s">
        <v>200</v>
      </c>
      <c r="AU625" s="172" t="s">
        <v>85</v>
      </c>
      <c r="AV625" s="14" t="s">
        <v>85</v>
      </c>
      <c r="AW625" s="14" t="s">
        <v>37</v>
      </c>
      <c r="AX625" s="14" t="s">
        <v>76</v>
      </c>
      <c r="AY625" s="172" t="s">
        <v>189</v>
      </c>
    </row>
    <row r="626" spans="1:65" s="16" customFormat="1" ht="11.25">
      <c r="B626" s="202"/>
      <c r="D626" s="164" t="s">
        <v>200</v>
      </c>
      <c r="E626" s="203" t="s">
        <v>3</v>
      </c>
      <c r="F626" s="204" t="s">
        <v>1398</v>
      </c>
      <c r="H626" s="205">
        <v>62.463000000000001</v>
      </c>
      <c r="I626" s="206"/>
      <c r="L626" s="202"/>
      <c r="M626" s="207"/>
      <c r="N626" s="208"/>
      <c r="O626" s="208"/>
      <c r="P626" s="208"/>
      <c r="Q626" s="208"/>
      <c r="R626" s="208"/>
      <c r="S626" s="208"/>
      <c r="T626" s="209"/>
      <c r="AT626" s="203" t="s">
        <v>200</v>
      </c>
      <c r="AU626" s="203" t="s">
        <v>85</v>
      </c>
      <c r="AV626" s="16" t="s">
        <v>93</v>
      </c>
      <c r="AW626" s="16" t="s">
        <v>37</v>
      </c>
      <c r="AX626" s="16" t="s">
        <v>76</v>
      </c>
      <c r="AY626" s="203" t="s">
        <v>189</v>
      </c>
    </row>
    <row r="627" spans="1:65" s="13" customFormat="1" ht="11.25">
      <c r="B627" s="163"/>
      <c r="D627" s="164" t="s">
        <v>200</v>
      </c>
      <c r="E627" s="165" t="s">
        <v>3</v>
      </c>
      <c r="F627" s="166" t="s">
        <v>1399</v>
      </c>
      <c r="H627" s="165" t="s">
        <v>3</v>
      </c>
      <c r="I627" s="167"/>
      <c r="L627" s="163"/>
      <c r="M627" s="168"/>
      <c r="N627" s="169"/>
      <c r="O627" s="169"/>
      <c r="P627" s="169"/>
      <c r="Q627" s="169"/>
      <c r="R627" s="169"/>
      <c r="S627" s="169"/>
      <c r="T627" s="170"/>
      <c r="AT627" s="165" t="s">
        <v>200</v>
      </c>
      <c r="AU627" s="165" t="s">
        <v>85</v>
      </c>
      <c r="AV627" s="13" t="s">
        <v>83</v>
      </c>
      <c r="AW627" s="13" t="s">
        <v>37</v>
      </c>
      <c r="AX627" s="13" t="s">
        <v>76</v>
      </c>
      <c r="AY627" s="165" t="s">
        <v>189</v>
      </c>
    </row>
    <row r="628" spans="1:65" s="14" customFormat="1" ht="11.25">
      <c r="B628" s="171"/>
      <c r="D628" s="164" t="s">
        <v>200</v>
      </c>
      <c r="E628" s="172" t="s">
        <v>3</v>
      </c>
      <c r="F628" s="173" t="s">
        <v>1400</v>
      </c>
      <c r="H628" s="174">
        <v>32.881999999999998</v>
      </c>
      <c r="I628" s="175"/>
      <c r="L628" s="171"/>
      <c r="M628" s="176"/>
      <c r="N628" s="177"/>
      <c r="O628" s="177"/>
      <c r="P628" s="177"/>
      <c r="Q628" s="177"/>
      <c r="R628" s="177"/>
      <c r="S628" s="177"/>
      <c r="T628" s="178"/>
      <c r="AT628" s="172" t="s">
        <v>200</v>
      </c>
      <c r="AU628" s="172" t="s">
        <v>85</v>
      </c>
      <c r="AV628" s="14" t="s">
        <v>85</v>
      </c>
      <c r="AW628" s="14" t="s">
        <v>37</v>
      </c>
      <c r="AX628" s="14" t="s">
        <v>76</v>
      </c>
      <c r="AY628" s="172" t="s">
        <v>189</v>
      </c>
    </row>
    <row r="629" spans="1:65" s="14" customFormat="1" ht="11.25">
      <c r="B629" s="171"/>
      <c r="D629" s="164" t="s">
        <v>200</v>
      </c>
      <c r="E629" s="172" t="s">
        <v>3</v>
      </c>
      <c r="F629" s="173" t="s">
        <v>1401</v>
      </c>
      <c r="H629" s="174">
        <v>30.012</v>
      </c>
      <c r="I629" s="175"/>
      <c r="L629" s="171"/>
      <c r="M629" s="176"/>
      <c r="N629" s="177"/>
      <c r="O629" s="177"/>
      <c r="P629" s="177"/>
      <c r="Q629" s="177"/>
      <c r="R629" s="177"/>
      <c r="S629" s="177"/>
      <c r="T629" s="178"/>
      <c r="AT629" s="172" t="s">
        <v>200</v>
      </c>
      <c r="AU629" s="172" t="s">
        <v>85</v>
      </c>
      <c r="AV629" s="14" t="s">
        <v>85</v>
      </c>
      <c r="AW629" s="14" t="s">
        <v>37</v>
      </c>
      <c r="AX629" s="14" t="s">
        <v>76</v>
      </c>
      <c r="AY629" s="172" t="s">
        <v>189</v>
      </c>
    </row>
    <row r="630" spans="1:65" s="13" customFormat="1" ht="11.25">
      <c r="B630" s="163"/>
      <c r="D630" s="164" t="s">
        <v>200</v>
      </c>
      <c r="E630" s="165" t="s">
        <v>3</v>
      </c>
      <c r="F630" s="166" t="s">
        <v>810</v>
      </c>
      <c r="H630" s="165" t="s">
        <v>3</v>
      </c>
      <c r="I630" s="167"/>
      <c r="L630" s="163"/>
      <c r="M630" s="168"/>
      <c r="N630" s="169"/>
      <c r="O630" s="169"/>
      <c r="P630" s="169"/>
      <c r="Q630" s="169"/>
      <c r="R630" s="169"/>
      <c r="S630" s="169"/>
      <c r="T630" s="170"/>
      <c r="AT630" s="165" t="s">
        <v>200</v>
      </c>
      <c r="AU630" s="165" t="s">
        <v>85</v>
      </c>
      <c r="AV630" s="13" t="s">
        <v>83</v>
      </c>
      <c r="AW630" s="13" t="s">
        <v>37</v>
      </c>
      <c r="AX630" s="13" t="s">
        <v>76</v>
      </c>
      <c r="AY630" s="165" t="s">
        <v>189</v>
      </c>
    </row>
    <row r="631" spans="1:65" s="14" customFormat="1" ht="11.25">
      <c r="B631" s="171"/>
      <c r="D631" s="164" t="s">
        <v>200</v>
      </c>
      <c r="E631" s="172" t="s">
        <v>3</v>
      </c>
      <c r="F631" s="173" t="s">
        <v>1402</v>
      </c>
      <c r="H631" s="174">
        <v>6.09</v>
      </c>
      <c r="I631" s="175"/>
      <c r="L631" s="171"/>
      <c r="M631" s="176"/>
      <c r="N631" s="177"/>
      <c r="O631" s="177"/>
      <c r="P631" s="177"/>
      <c r="Q631" s="177"/>
      <c r="R631" s="177"/>
      <c r="S631" s="177"/>
      <c r="T631" s="178"/>
      <c r="AT631" s="172" t="s">
        <v>200</v>
      </c>
      <c r="AU631" s="172" t="s">
        <v>85</v>
      </c>
      <c r="AV631" s="14" t="s">
        <v>85</v>
      </c>
      <c r="AW631" s="14" t="s">
        <v>37</v>
      </c>
      <c r="AX631" s="14" t="s">
        <v>76</v>
      </c>
      <c r="AY631" s="172" t="s">
        <v>189</v>
      </c>
    </row>
    <row r="632" spans="1:65" s="14" customFormat="1" ht="11.25">
      <c r="B632" s="171"/>
      <c r="D632" s="164" t="s">
        <v>200</v>
      </c>
      <c r="E632" s="172" t="s">
        <v>3</v>
      </c>
      <c r="F632" s="173" t="s">
        <v>1403</v>
      </c>
      <c r="H632" s="174">
        <v>6.08</v>
      </c>
      <c r="I632" s="175"/>
      <c r="L632" s="171"/>
      <c r="M632" s="176"/>
      <c r="N632" s="177"/>
      <c r="O632" s="177"/>
      <c r="P632" s="177"/>
      <c r="Q632" s="177"/>
      <c r="R632" s="177"/>
      <c r="S632" s="177"/>
      <c r="T632" s="178"/>
      <c r="AT632" s="172" t="s">
        <v>200</v>
      </c>
      <c r="AU632" s="172" t="s">
        <v>85</v>
      </c>
      <c r="AV632" s="14" t="s">
        <v>85</v>
      </c>
      <c r="AW632" s="14" t="s">
        <v>37</v>
      </c>
      <c r="AX632" s="14" t="s">
        <v>76</v>
      </c>
      <c r="AY632" s="172" t="s">
        <v>189</v>
      </c>
    </row>
    <row r="633" spans="1:65" s="14" customFormat="1" ht="11.25">
      <c r="B633" s="171"/>
      <c r="D633" s="164" t="s">
        <v>200</v>
      </c>
      <c r="E633" s="172" t="s">
        <v>3</v>
      </c>
      <c r="F633" s="173" t="s">
        <v>1404</v>
      </c>
      <c r="H633" s="174">
        <v>5.42</v>
      </c>
      <c r="I633" s="175"/>
      <c r="L633" s="171"/>
      <c r="M633" s="176"/>
      <c r="N633" s="177"/>
      <c r="O633" s="177"/>
      <c r="P633" s="177"/>
      <c r="Q633" s="177"/>
      <c r="R633" s="177"/>
      <c r="S633" s="177"/>
      <c r="T633" s="178"/>
      <c r="AT633" s="172" t="s">
        <v>200</v>
      </c>
      <c r="AU633" s="172" t="s">
        <v>85</v>
      </c>
      <c r="AV633" s="14" t="s">
        <v>85</v>
      </c>
      <c r="AW633" s="14" t="s">
        <v>37</v>
      </c>
      <c r="AX633" s="14" t="s">
        <v>76</v>
      </c>
      <c r="AY633" s="172" t="s">
        <v>189</v>
      </c>
    </row>
    <row r="634" spans="1:65" s="14" customFormat="1" ht="11.25">
      <c r="B634" s="171"/>
      <c r="D634" s="164" t="s">
        <v>200</v>
      </c>
      <c r="E634" s="172" t="s">
        <v>3</v>
      </c>
      <c r="F634" s="173" t="s">
        <v>1405</v>
      </c>
      <c r="H634" s="174">
        <v>5.1100000000000003</v>
      </c>
      <c r="I634" s="175"/>
      <c r="L634" s="171"/>
      <c r="M634" s="176"/>
      <c r="N634" s="177"/>
      <c r="O634" s="177"/>
      <c r="P634" s="177"/>
      <c r="Q634" s="177"/>
      <c r="R634" s="177"/>
      <c r="S634" s="177"/>
      <c r="T634" s="178"/>
      <c r="AT634" s="172" t="s">
        <v>200</v>
      </c>
      <c r="AU634" s="172" t="s">
        <v>85</v>
      </c>
      <c r="AV634" s="14" t="s">
        <v>85</v>
      </c>
      <c r="AW634" s="14" t="s">
        <v>37</v>
      </c>
      <c r="AX634" s="14" t="s">
        <v>76</v>
      </c>
      <c r="AY634" s="172" t="s">
        <v>189</v>
      </c>
    </row>
    <row r="635" spans="1:65" s="16" customFormat="1" ht="11.25">
      <c r="B635" s="202"/>
      <c r="D635" s="164" t="s">
        <v>200</v>
      </c>
      <c r="E635" s="203" t="s">
        <v>3</v>
      </c>
      <c r="F635" s="204" t="s">
        <v>1398</v>
      </c>
      <c r="H635" s="205">
        <v>85.593999999999994</v>
      </c>
      <c r="I635" s="206"/>
      <c r="L635" s="202"/>
      <c r="M635" s="207"/>
      <c r="N635" s="208"/>
      <c r="O635" s="208"/>
      <c r="P635" s="208"/>
      <c r="Q635" s="208"/>
      <c r="R635" s="208"/>
      <c r="S635" s="208"/>
      <c r="T635" s="209"/>
      <c r="AT635" s="203" t="s">
        <v>200</v>
      </c>
      <c r="AU635" s="203" t="s">
        <v>85</v>
      </c>
      <c r="AV635" s="16" t="s">
        <v>93</v>
      </c>
      <c r="AW635" s="16" t="s">
        <v>37</v>
      </c>
      <c r="AX635" s="16" t="s">
        <v>76</v>
      </c>
      <c r="AY635" s="203" t="s">
        <v>189</v>
      </c>
    </row>
    <row r="636" spans="1:65" s="14" customFormat="1" ht="11.25">
      <c r="B636" s="171"/>
      <c r="D636" s="164" t="s">
        <v>200</v>
      </c>
      <c r="E636" s="172" t="s">
        <v>3</v>
      </c>
      <c r="F636" s="173" t="s">
        <v>1406</v>
      </c>
      <c r="H636" s="174">
        <v>5.3440000000000003</v>
      </c>
      <c r="I636" s="175"/>
      <c r="L636" s="171"/>
      <c r="M636" s="176"/>
      <c r="N636" s="177"/>
      <c r="O636" s="177"/>
      <c r="P636" s="177"/>
      <c r="Q636" s="177"/>
      <c r="R636" s="177"/>
      <c r="S636" s="177"/>
      <c r="T636" s="178"/>
      <c r="AT636" s="172" t="s">
        <v>200</v>
      </c>
      <c r="AU636" s="172" t="s">
        <v>85</v>
      </c>
      <c r="AV636" s="14" t="s">
        <v>85</v>
      </c>
      <c r="AW636" s="14" t="s">
        <v>37</v>
      </c>
      <c r="AX636" s="14" t="s">
        <v>76</v>
      </c>
      <c r="AY636" s="172" t="s">
        <v>189</v>
      </c>
    </row>
    <row r="637" spans="1:65" s="15" customFormat="1" ht="11.25">
      <c r="B637" s="179"/>
      <c r="D637" s="164" t="s">
        <v>200</v>
      </c>
      <c r="E637" s="180" t="s">
        <v>3</v>
      </c>
      <c r="F637" s="181" t="s">
        <v>203</v>
      </c>
      <c r="H637" s="182">
        <v>153.40100000000001</v>
      </c>
      <c r="I637" s="183"/>
      <c r="L637" s="179"/>
      <c r="M637" s="184"/>
      <c r="N637" s="185"/>
      <c r="O637" s="185"/>
      <c r="P637" s="185"/>
      <c r="Q637" s="185"/>
      <c r="R637" s="185"/>
      <c r="S637" s="185"/>
      <c r="T637" s="186"/>
      <c r="AT637" s="180" t="s">
        <v>200</v>
      </c>
      <c r="AU637" s="180" t="s">
        <v>85</v>
      </c>
      <c r="AV637" s="15" t="s">
        <v>196</v>
      </c>
      <c r="AW637" s="15" t="s">
        <v>37</v>
      </c>
      <c r="AX637" s="15" t="s">
        <v>83</v>
      </c>
      <c r="AY637" s="180" t="s">
        <v>189</v>
      </c>
    </row>
    <row r="638" spans="1:65" s="2" customFormat="1" ht="16.5" customHeight="1">
      <c r="A638" s="34"/>
      <c r="B638" s="144"/>
      <c r="C638" s="187" t="s">
        <v>1407</v>
      </c>
      <c r="D638" s="187" t="s">
        <v>235</v>
      </c>
      <c r="E638" s="188" t="s">
        <v>1366</v>
      </c>
      <c r="F638" s="189" t="s">
        <v>1367</v>
      </c>
      <c r="G638" s="190" t="s">
        <v>238</v>
      </c>
      <c r="H638" s="191">
        <v>5.1999999999999998E-2</v>
      </c>
      <c r="I638" s="192"/>
      <c r="J638" s="193">
        <f>ROUND(I638*H638,2)</f>
        <v>0</v>
      </c>
      <c r="K638" s="189" t="s">
        <v>195</v>
      </c>
      <c r="L638" s="194"/>
      <c r="M638" s="195" t="s">
        <v>3</v>
      </c>
      <c r="N638" s="196" t="s">
        <v>47</v>
      </c>
      <c r="O638" s="55"/>
      <c r="P638" s="154">
        <f>O638*H638</f>
        <v>0</v>
      </c>
      <c r="Q638" s="154">
        <v>1</v>
      </c>
      <c r="R638" s="154">
        <f>Q638*H638</f>
        <v>5.1999999999999998E-2</v>
      </c>
      <c r="S638" s="154">
        <v>0</v>
      </c>
      <c r="T638" s="155">
        <f>S638*H638</f>
        <v>0</v>
      </c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R638" s="156" t="s">
        <v>418</v>
      </c>
      <c r="AT638" s="156" t="s">
        <v>235</v>
      </c>
      <c r="AU638" s="156" t="s">
        <v>85</v>
      </c>
      <c r="AY638" s="19" t="s">
        <v>189</v>
      </c>
      <c r="BE638" s="157">
        <f>IF(N638="základní",J638,0)</f>
        <v>0</v>
      </c>
      <c r="BF638" s="157">
        <f>IF(N638="snížená",J638,0)</f>
        <v>0</v>
      </c>
      <c r="BG638" s="157">
        <f>IF(N638="zákl. přenesená",J638,0)</f>
        <v>0</v>
      </c>
      <c r="BH638" s="157">
        <f>IF(N638="sníž. přenesená",J638,0)</f>
        <v>0</v>
      </c>
      <c r="BI638" s="157">
        <f>IF(N638="nulová",J638,0)</f>
        <v>0</v>
      </c>
      <c r="BJ638" s="19" t="s">
        <v>83</v>
      </c>
      <c r="BK638" s="157">
        <f>ROUND(I638*H638,2)</f>
        <v>0</v>
      </c>
      <c r="BL638" s="19" t="s">
        <v>311</v>
      </c>
      <c r="BM638" s="156" t="s">
        <v>1408</v>
      </c>
    </row>
    <row r="639" spans="1:65" s="2" customFormat="1" ht="19.5">
      <c r="A639" s="34"/>
      <c r="B639" s="35"/>
      <c r="C639" s="34"/>
      <c r="D639" s="164" t="s">
        <v>241</v>
      </c>
      <c r="E639" s="34"/>
      <c r="F639" s="197" t="s">
        <v>1369</v>
      </c>
      <c r="G639" s="34"/>
      <c r="H639" s="34"/>
      <c r="I639" s="160"/>
      <c r="J639" s="34"/>
      <c r="K639" s="34"/>
      <c r="L639" s="35"/>
      <c r="M639" s="161"/>
      <c r="N639" s="162"/>
      <c r="O639" s="55"/>
      <c r="P639" s="55"/>
      <c r="Q639" s="55"/>
      <c r="R639" s="55"/>
      <c r="S639" s="55"/>
      <c r="T639" s="56"/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T639" s="19" t="s">
        <v>241</v>
      </c>
      <c r="AU639" s="19" t="s">
        <v>85</v>
      </c>
    </row>
    <row r="640" spans="1:65" s="14" customFormat="1" ht="11.25">
      <c r="B640" s="171"/>
      <c r="D640" s="164" t="s">
        <v>200</v>
      </c>
      <c r="E640" s="172" t="s">
        <v>3</v>
      </c>
      <c r="F640" s="173" t="s">
        <v>1409</v>
      </c>
      <c r="H640" s="174">
        <v>5.1999999999999998E-2</v>
      </c>
      <c r="I640" s="175"/>
      <c r="L640" s="171"/>
      <c r="M640" s="176"/>
      <c r="N640" s="177"/>
      <c r="O640" s="177"/>
      <c r="P640" s="177"/>
      <c r="Q640" s="177"/>
      <c r="R640" s="177"/>
      <c r="S640" s="177"/>
      <c r="T640" s="178"/>
      <c r="AT640" s="172" t="s">
        <v>200</v>
      </c>
      <c r="AU640" s="172" t="s">
        <v>85</v>
      </c>
      <c r="AV640" s="14" t="s">
        <v>85</v>
      </c>
      <c r="AW640" s="14" t="s">
        <v>37</v>
      </c>
      <c r="AX640" s="14" t="s">
        <v>76</v>
      </c>
      <c r="AY640" s="172" t="s">
        <v>189</v>
      </c>
    </row>
    <row r="641" spans="1:65" s="15" customFormat="1" ht="11.25">
      <c r="B641" s="179"/>
      <c r="D641" s="164" t="s">
        <v>200</v>
      </c>
      <c r="E641" s="180" t="s">
        <v>3</v>
      </c>
      <c r="F641" s="181" t="s">
        <v>203</v>
      </c>
      <c r="H641" s="182">
        <v>5.1999999999999998E-2</v>
      </c>
      <c r="I641" s="183"/>
      <c r="L641" s="179"/>
      <c r="M641" s="184"/>
      <c r="N641" s="185"/>
      <c r="O641" s="185"/>
      <c r="P641" s="185"/>
      <c r="Q641" s="185"/>
      <c r="R641" s="185"/>
      <c r="S641" s="185"/>
      <c r="T641" s="186"/>
      <c r="AT641" s="180" t="s">
        <v>200</v>
      </c>
      <c r="AU641" s="180" t="s">
        <v>85</v>
      </c>
      <c r="AV641" s="15" t="s">
        <v>196</v>
      </c>
      <c r="AW641" s="15" t="s">
        <v>37</v>
      </c>
      <c r="AX641" s="15" t="s">
        <v>83</v>
      </c>
      <c r="AY641" s="180" t="s">
        <v>189</v>
      </c>
    </row>
    <row r="642" spans="1:65" s="2" customFormat="1" ht="21.75" customHeight="1">
      <c r="A642" s="34"/>
      <c r="B642" s="144"/>
      <c r="C642" s="145" t="s">
        <v>1410</v>
      </c>
      <c r="D642" s="145" t="s">
        <v>191</v>
      </c>
      <c r="E642" s="146" t="s">
        <v>1411</v>
      </c>
      <c r="F642" s="147" t="s">
        <v>1412</v>
      </c>
      <c r="G642" s="148" t="s">
        <v>221</v>
      </c>
      <c r="H642" s="149">
        <v>135.61500000000001</v>
      </c>
      <c r="I642" s="150"/>
      <c r="J642" s="151">
        <f>ROUND(I642*H642,2)</f>
        <v>0</v>
      </c>
      <c r="K642" s="147" t="s">
        <v>195</v>
      </c>
      <c r="L642" s="35"/>
      <c r="M642" s="152" t="s">
        <v>3</v>
      </c>
      <c r="N642" s="153" t="s">
        <v>47</v>
      </c>
      <c r="O642" s="55"/>
      <c r="P642" s="154">
        <f>O642*H642</f>
        <v>0</v>
      </c>
      <c r="Q642" s="154">
        <v>0</v>
      </c>
      <c r="R642" s="154">
        <f>Q642*H642</f>
        <v>0</v>
      </c>
      <c r="S642" s="154">
        <v>0</v>
      </c>
      <c r="T642" s="155">
        <f>S642*H642</f>
        <v>0</v>
      </c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R642" s="156" t="s">
        <v>311</v>
      </c>
      <c r="AT642" s="156" t="s">
        <v>191</v>
      </c>
      <c r="AU642" s="156" t="s">
        <v>85</v>
      </c>
      <c r="AY642" s="19" t="s">
        <v>189</v>
      </c>
      <c r="BE642" s="157">
        <f>IF(N642="základní",J642,0)</f>
        <v>0</v>
      </c>
      <c r="BF642" s="157">
        <f>IF(N642="snížená",J642,0)</f>
        <v>0</v>
      </c>
      <c r="BG642" s="157">
        <f>IF(N642="zákl. přenesená",J642,0)</f>
        <v>0</v>
      </c>
      <c r="BH642" s="157">
        <f>IF(N642="sníž. přenesená",J642,0)</f>
        <v>0</v>
      </c>
      <c r="BI642" s="157">
        <f>IF(N642="nulová",J642,0)</f>
        <v>0</v>
      </c>
      <c r="BJ642" s="19" t="s">
        <v>83</v>
      </c>
      <c r="BK642" s="157">
        <f>ROUND(I642*H642,2)</f>
        <v>0</v>
      </c>
      <c r="BL642" s="19" t="s">
        <v>311</v>
      </c>
      <c r="BM642" s="156" t="s">
        <v>1413</v>
      </c>
    </row>
    <row r="643" spans="1:65" s="2" customFormat="1" ht="11.25">
      <c r="A643" s="34"/>
      <c r="B643" s="35"/>
      <c r="C643" s="34"/>
      <c r="D643" s="158" t="s">
        <v>198</v>
      </c>
      <c r="E643" s="34"/>
      <c r="F643" s="159" t="s">
        <v>1414</v>
      </c>
      <c r="G643" s="34"/>
      <c r="H643" s="34"/>
      <c r="I643" s="160"/>
      <c r="J643" s="34"/>
      <c r="K643" s="34"/>
      <c r="L643" s="35"/>
      <c r="M643" s="161"/>
      <c r="N643" s="162"/>
      <c r="O643" s="55"/>
      <c r="P643" s="55"/>
      <c r="Q643" s="55"/>
      <c r="R643" s="55"/>
      <c r="S643" s="55"/>
      <c r="T643" s="56"/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T643" s="19" t="s">
        <v>198</v>
      </c>
      <c r="AU643" s="19" t="s">
        <v>85</v>
      </c>
    </row>
    <row r="644" spans="1:65" s="13" customFormat="1" ht="11.25">
      <c r="B644" s="163"/>
      <c r="D644" s="164" t="s">
        <v>200</v>
      </c>
      <c r="E644" s="165" t="s">
        <v>3</v>
      </c>
      <c r="F644" s="166" t="s">
        <v>1391</v>
      </c>
      <c r="H644" s="165" t="s">
        <v>3</v>
      </c>
      <c r="I644" s="167"/>
      <c r="L644" s="163"/>
      <c r="M644" s="168"/>
      <c r="N644" s="169"/>
      <c r="O644" s="169"/>
      <c r="P644" s="169"/>
      <c r="Q644" s="169"/>
      <c r="R644" s="169"/>
      <c r="S644" s="169"/>
      <c r="T644" s="170"/>
      <c r="AT644" s="165" t="s">
        <v>200</v>
      </c>
      <c r="AU644" s="165" t="s">
        <v>85</v>
      </c>
      <c r="AV644" s="13" t="s">
        <v>83</v>
      </c>
      <c r="AW644" s="13" t="s">
        <v>37</v>
      </c>
      <c r="AX644" s="13" t="s">
        <v>76</v>
      </c>
      <c r="AY644" s="165" t="s">
        <v>189</v>
      </c>
    </row>
    <row r="645" spans="1:65" s="14" customFormat="1" ht="11.25">
      <c r="B645" s="171"/>
      <c r="D645" s="164" t="s">
        <v>200</v>
      </c>
      <c r="E645" s="172" t="s">
        <v>3</v>
      </c>
      <c r="F645" s="173" t="s">
        <v>1415</v>
      </c>
      <c r="H645" s="174">
        <v>29.402999999999999</v>
      </c>
      <c r="I645" s="175"/>
      <c r="L645" s="171"/>
      <c r="M645" s="176"/>
      <c r="N645" s="177"/>
      <c r="O645" s="177"/>
      <c r="P645" s="177"/>
      <c r="Q645" s="177"/>
      <c r="R645" s="177"/>
      <c r="S645" s="177"/>
      <c r="T645" s="178"/>
      <c r="AT645" s="172" t="s">
        <v>200</v>
      </c>
      <c r="AU645" s="172" t="s">
        <v>85</v>
      </c>
      <c r="AV645" s="14" t="s">
        <v>85</v>
      </c>
      <c r="AW645" s="14" t="s">
        <v>37</v>
      </c>
      <c r="AX645" s="14" t="s">
        <v>76</v>
      </c>
      <c r="AY645" s="172" t="s">
        <v>189</v>
      </c>
    </row>
    <row r="646" spans="1:65" s="14" customFormat="1" ht="11.25">
      <c r="B646" s="171"/>
      <c r="D646" s="164" t="s">
        <v>200</v>
      </c>
      <c r="E646" s="172" t="s">
        <v>3</v>
      </c>
      <c r="F646" s="173" t="s">
        <v>1416</v>
      </c>
      <c r="H646" s="174">
        <v>27.701000000000001</v>
      </c>
      <c r="I646" s="175"/>
      <c r="L646" s="171"/>
      <c r="M646" s="176"/>
      <c r="N646" s="177"/>
      <c r="O646" s="177"/>
      <c r="P646" s="177"/>
      <c r="Q646" s="177"/>
      <c r="R646" s="177"/>
      <c r="S646" s="177"/>
      <c r="T646" s="178"/>
      <c r="AT646" s="172" t="s">
        <v>200</v>
      </c>
      <c r="AU646" s="172" t="s">
        <v>85</v>
      </c>
      <c r="AV646" s="14" t="s">
        <v>85</v>
      </c>
      <c r="AW646" s="14" t="s">
        <v>37</v>
      </c>
      <c r="AX646" s="14" t="s">
        <v>76</v>
      </c>
      <c r="AY646" s="172" t="s">
        <v>189</v>
      </c>
    </row>
    <row r="647" spans="1:65" s="13" customFormat="1" ht="11.25">
      <c r="B647" s="163"/>
      <c r="D647" s="164" t="s">
        <v>200</v>
      </c>
      <c r="E647" s="165" t="s">
        <v>3</v>
      </c>
      <c r="F647" s="166" t="s">
        <v>810</v>
      </c>
      <c r="H647" s="165" t="s">
        <v>3</v>
      </c>
      <c r="I647" s="167"/>
      <c r="L647" s="163"/>
      <c r="M647" s="168"/>
      <c r="N647" s="169"/>
      <c r="O647" s="169"/>
      <c r="P647" s="169"/>
      <c r="Q647" s="169"/>
      <c r="R647" s="169"/>
      <c r="S647" s="169"/>
      <c r="T647" s="170"/>
      <c r="AT647" s="165" t="s">
        <v>200</v>
      </c>
      <c r="AU647" s="165" t="s">
        <v>85</v>
      </c>
      <c r="AV647" s="13" t="s">
        <v>83</v>
      </c>
      <c r="AW647" s="13" t="s">
        <v>37</v>
      </c>
      <c r="AX647" s="13" t="s">
        <v>76</v>
      </c>
      <c r="AY647" s="165" t="s">
        <v>189</v>
      </c>
    </row>
    <row r="648" spans="1:65" s="14" customFormat="1" ht="11.25">
      <c r="B648" s="171"/>
      <c r="D648" s="164" t="s">
        <v>200</v>
      </c>
      <c r="E648" s="172" t="s">
        <v>3</v>
      </c>
      <c r="F648" s="173" t="s">
        <v>1417</v>
      </c>
      <c r="H648" s="174">
        <v>17.815999999999999</v>
      </c>
      <c r="I648" s="175"/>
      <c r="L648" s="171"/>
      <c r="M648" s="176"/>
      <c r="N648" s="177"/>
      <c r="O648" s="177"/>
      <c r="P648" s="177"/>
      <c r="Q648" s="177"/>
      <c r="R648" s="177"/>
      <c r="S648" s="177"/>
      <c r="T648" s="178"/>
      <c r="AT648" s="172" t="s">
        <v>200</v>
      </c>
      <c r="AU648" s="172" t="s">
        <v>85</v>
      </c>
      <c r="AV648" s="14" t="s">
        <v>85</v>
      </c>
      <c r="AW648" s="14" t="s">
        <v>37</v>
      </c>
      <c r="AX648" s="14" t="s">
        <v>76</v>
      </c>
      <c r="AY648" s="172" t="s">
        <v>189</v>
      </c>
    </row>
    <row r="649" spans="1:65" s="14" customFormat="1" ht="11.25">
      <c r="B649" s="171"/>
      <c r="D649" s="164" t="s">
        <v>200</v>
      </c>
      <c r="E649" s="172" t="s">
        <v>3</v>
      </c>
      <c r="F649" s="173" t="s">
        <v>1418</v>
      </c>
      <c r="H649" s="174">
        <v>17.256</v>
      </c>
      <c r="I649" s="175"/>
      <c r="L649" s="171"/>
      <c r="M649" s="176"/>
      <c r="N649" s="177"/>
      <c r="O649" s="177"/>
      <c r="P649" s="177"/>
      <c r="Q649" s="177"/>
      <c r="R649" s="177"/>
      <c r="S649" s="177"/>
      <c r="T649" s="178"/>
      <c r="AT649" s="172" t="s">
        <v>200</v>
      </c>
      <c r="AU649" s="172" t="s">
        <v>85</v>
      </c>
      <c r="AV649" s="14" t="s">
        <v>85</v>
      </c>
      <c r="AW649" s="14" t="s">
        <v>37</v>
      </c>
      <c r="AX649" s="14" t="s">
        <v>76</v>
      </c>
      <c r="AY649" s="172" t="s">
        <v>189</v>
      </c>
    </row>
    <row r="650" spans="1:65" s="14" customFormat="1" ht="11.25">
      <c r="B650" s="171"/>
      <c r="D650" s="164" t="s">
        <v>200</v>
      </c>
      <c r="E650" s="172" t="s">
        <v>3</v>
      </c>
      <c r="F650" s="173" t="s">
        <v>1419</v>
      </c>
      <c r="H650" s="174">
        <v>16.916</v>
      </c>
      <c r="I650" s="175"/>
      <c r="L650" s="171"/>
      <c r="M650" s="176"/>
      <c r="N650" s="177"/>
      <c r="O650" s="177"/>
      <c r="P650" s="177"/>
      <c r="Q650" s="177"/>
      <c r="R650" s="177"/>
      <c r="S650" s="177"/>
      <c r="T650" s="178"/>
      <c r="AT650" s="172" t="s">
        <v>200</v>
      </c>
      <c r="AU650" s="172" t="s">
        <v>85</v>
      </c>
      <c r="AV650" s="14" t="s">
        <v>85</v>
      </c>
      <c r="AW650" s="14" t="s">
        <v>37</v>
      </c>
      <c r="AX650" s="14" t="s">
        <v>76</v>
      </c>
      <c r="AY650" s="172" t="s">
        <v>189</v>
      </c>
    </row>
    <row r="651" spans="1:65" s="14" customFormat="1" ht="11.25">
      <c r="B651" s="171"/>
      <c r="D651" s="164" t="s">
        <v>200</v>
      </c>
      <c r="E651" s="172" t="s">
        <v>3</v>
      </c>
      <c r="F651" s="173" t="s">
        <v>1420</v>
      </c>
      <c r="H651" s="174">
        <v>15.836</v>
      </c>
      <c r="I651" s="175"/>
      <c r="L651" s="171"/>
      <c r="M651" s="176"/>
      <c r="N651" s="177"/>
      <c r="O651" s="177"/>
      <c r="P651" s="177"/>
      <c r="Q651" s="177"/>
      <c r="R651" s="177"/>
      <c r="S651" s="177"/>
      <c r="T651" s="178"/>
      <c r="AT651" s="172" t="s">
        <v>200</v>
      </c>
      <c r="AU651" s="172" t="s">
        <v>85</v>
      </c>
      <c r="AV651" s="14" t="s">
        <v>85</v>
      </c>
      <c r="AW651" s="14" t="s">
        <v>37</v>
      </c>
      <c r="AX651" s="14" t="s">
        <v>76</v>
      </c>
      <c r="AY651" s="172" t="s">
        <v>189</v>
      </c>
    </row>
    <row r="652" spans="1:65" s="14" customFormat="1" ht="11.25">
      <c r="B652" s="171"/>
      <c r="D652" s="164" t="s">
        <v>200</v>
      </c>
      <c r="E652" s="172" t="s">
        <v>3</v>
      </c>
      <c r="F652" s="173" t="s">
        <v>1421</v>
      </c>
      <c r="H652" s="174">
        <v>10.686999999999999</v>
      </c>
      <c r="I652" s="175"/>
      <c r="L652" s="171"/>
      <c r="M652" s="176"/>
      <c r="N652" s="177"/>
      <c r="O652" s="177"/>
      <c r="P652" s="177"/>
      <c r="Q652" s="177"/>
      <c r="R652" s="177"/>
      <c r="S652" s="177"/>
      <c r="T652" s="178"/>
      <c r="AT652" s="172" t="s">
        <v>200</v>
      </c>
      <c r="AU652" s="172" t="s">
        <v>85</v>
      </c>
      <c r="AV652" s="14" t="s">
        <v>85</v>
      </c>
      <c r="AW652" s="14" t="s">
        <v>37</v>
      </c>
      <c r="AX652" s="14" t="s">
        <v>76</v>
      </c>
      <c r="AY652" s="172" t="s">
        <v>189</v>
      </c>
    </row>
    <row r="653" spans="1:65" s="15" customFormat="1" ht="11.25">
      <c r="B653" s="179"/>
      <c r="D653" s="164" t="s">
        <v>200</v>
      </c>
      <c r="E653" s="180" t="s">
        <v>3</v>
      </c>
      <c r="F653" s="181" t="s">
        <v>203</v>
      </c>
      <c r="H653" s="182">
        <v>135.61500000000001</v>
      </c>
      <c r="I653" s="183"/>
      <c r="L653" s="179"/>
      <c r="M653" s="184"/>
      <c r="N653" s="185"/>
      <c r="O653" s="185"/>
      <c r="P653" s="185"/>
      <c r="Q653" s="185"/>
      <c r="R653" s="185"/>
      <c r="S653" s="185"/>
      <c r="T653" s="186"/>
      <c r="AT653" s="180" t="s">
        <v>200</v>
      </c>
      <c r="AU653" s="180" t="s">
        <v>85</v>
      </c>
      <c r="AV653" s="15" t="s">
        <v>196</v>
      </c>
      <c r="AW653" s="15" t="s">
        <v>37</v>
      </c>
      <c r="AX653" s="15" t="s">
        <v>83</v>
      </c>
      <c r="AY653" s="180" t="s">
        <v>189</v>
      </c>
    </row>
    <row r="654" spans="1:65" s="2" customFormat="1" ht="16.5" customHeight="1">
      <c r="A654" s="34"/>
      <c r="B654" s="144"/>
      <c r="C654" s="187" t="s">
        <v>1422</v>
      </c>
      <c r="D654" s="187" t="s">
        <v>235</v>
      </c>
      <c r="E654" s="188" t="s">
        <v>1381</v>
      </c>
      <c r="F654" s="189" t="s">
        <v>1382</v>
      </c>
      <c r="G654" s="190" t="s">
        <v>238</v>
      </c>
      <c r="H654" s="191">
        <v>5.6000000000000001E-2</v>
      </c>
      <c r="I654" s="192"/>
      <c r="J654" s="193">
        <f>ROUND(I654*H654,2)</f>
        <v>0</v>
      </c>
      <c r="K654" s="189" t="s">
        <v>195</v>
      </c>
      <c r="L654" s="194"/>
      <c r="M654" s="195" t="s">
        <v>3</v>
      </c>
      <c r="N654" s="196" t="s">
        <v>47</v>
      </c>
      <c r="O654" s="55"/>
      <c r="P654" s="154">
        <f>O654*H654</f>
        <v>0</v>
      </c>
      <c r="Q654" s="154">
        <v>1</v>
      </c>
      <c r="R654" s="154">
        <f>Q654*H654</f>
        <v>5.6000000000000001E-2</v>
      </c>
      <c r="S654" s="154">
        <v>0</v>
      </c>
      <c r="T654" s="155">
        <f>S654*H654</f>
        <v>0</v>
      </c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R654" s="156" t="s">
        <v>418</v>
      </c>
      <c r="AT654" s="156" t="s">
        <v>235</v>
      </c>
      <c r="AU654" s="156" t="s">
        <v>85</v>
      </c>
      <c r="AY654" s="19" t="s">
        <v>189</v>
      </c>
      <c r="BE654" s="157">
        <f>IF(N654="základní",J654,0)</f>
        <v>0</v>
      </c>
      <c r="BF654" s="157">
        <f>IF(N654="snížená",J654,0)</f>
        <v>0</v>
      </c>
      <c r="BG654" s="157">
        <f>IF(N654="zákl. přenesená",J654,0)</f>
        <v>0</v>
      </c>
      <c r="BH654" s="157">
        <f>IF(N654="sníž. přenesená",J654,0)</f>
        <v>0</v>
      </c>
      <c r="BI654" s="157">
        <f>IF(N654="nulová",J654,0)</f>
        <v>0</v>
      </c>
      <c r="BJ654" s="19" t="s">
        <v>83</v>
      </c>
      <c r="BK654" s="157">
        <f>ROUND(I654*H654,2)</f>
        <v>0</v>
      </c>
      <c r="BL654" s="19" t="s">
        <v>311</v>
      </c>
      <c r="BM654" s="156" t="s">
        <v>1423</v>
      </c>
    </row>
    <row r="655" spans="1:65" s="2" customFormat="1" ht="19.5">
      <c r="A655" s="34"/>
      <c r="B655" s="35"/>
      <c r="C655" s="34"/>
      <c r="D655" s="164" t="s">
        <v>241</v>
      </c>
      <c r="E655" s="34"/>
      <c r="F655" s="197" t="s">
        <v>1384</v>
      </c>
      <c r="G655" s="34"/>
      <c r="H655" s="34"/>
      <c r="I655" s="160"/>
      <c r="J655" s="34"/>
      <c r="K655" s="34"/>
      <c r="L655" s="35"/>
      <c r="M655" s="161"/>
      <c r="N655" s="162"/>
      <c r="O655" s="55"/>
      <c r="P655" s="55"/>
      <c r="Q655" s="55"/>
      <c r="R655" s="55"/>
      <c r="S655" s="55"/>
      <c r="T655" s="56"/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T655" s="19" t="s">
        <v>241</v>
      </c>
      <c r="AU655" s="19" t="s">
        <v>85</v>
      </c>
    </row>
    <row r="656" spans="1:65" s="14" customFormat="1" ht="11.25">
      <c r="B656" s="171"/>
      <c r="D656" s="164" t="s">
        <v>200</v>
      </c>
      <c r="E656" s="172" t="s">
        <v>3</v>
      </c>
      <c r="F656" s="173" t="s">
        <v>1424</v>
      </c>
      <c r="H656" s="174">
        <v>5.6000000000000001E-2</v>
      </c>
      <c r="I656" s="175"/>
      <c r="L656" s="171"/>
      <c r="M656" s="176"/>
      <c r="N656" s="177"/>
      <c r="O656" s="177"/>
      <c r="P656" s="177"/>
      <c r="Q656" s="177"/>
      <c r="R656" s="177"/>
      <c r="S656" s="177"/>
      <c r="T656" s="178"/>
      <c r="AT656" s="172" t="s">
        <v>200</v>
      </c>
      <c r="AU656" s="172" t="s">
        <v>85</v>
      </c>
      <c r="AV656" s="14" t="s">
        <v>85</v>
      </c>
      <c r="AW656" s="14" t="s">
        <v>37</v>
      </c>
      <c r="AX656" s="14" t="s">
        <v>76</v>
      </c>
      <c r="AY656" s="172" t="s">
        <v>189</v>
      </c>
    </row>
    <row r="657" spans="1:65" s="15" customFormat="1" ht="11.25">
      <c r="B657" s="179"/>
      <c r="D657" s="164" t="s">
        <v>200</v>
      </c>
      <c r="E657" s="180" t="s">
        <v>3</v>
      </c>
      <c r="F657" s="181" t="s">
        <v>203</v>
      </c>
      <c r="H657" s="182">
        <v>5.6000000000000001E-2</v>
      </c>
      <c r="I657" s="183"/>
      <c r="L657" s="179"/>
      <c r="M657" s="184"/>
      <c r="N657" s="185"/>
      <c r="O657" s="185"/>
      <c r="P657" s="185"/>
      <c r="Q657" s="185"/>
      <c r="R657" s="185"/>
      <c r="S657" s="185"/>
      <c r="T657" s="186"/>
      <c r="AT657" s="180" t="s">
        <v>200</v>
      </c>
      <c r="AU657" s="180" t="s">
        <v>85</v>
      </c>
      <c r="AV657" s="15" t="s">
        <v>196</v>
      </c>
      <c r="AW657" s="15" t="s">
        <v>37</v>
      </c>
      <c r="AX657" s="15" t="s">
        <v>83</v>
      </c>
      <c r="AY657" s="180" t="s">
        <v>189</v>
      </c>
    </row>
    <row r="658" spans="1:65" s="2" customFormat="1" ht="16.5" customHeight="1">
      <c r="A658" s="34"/>
      <c r="B658" s="144"/>
      <c r="C658" s="145" t="s">
        <v>1425</v>
      </c>
      <c r="D658" s="145" t="s">
        <v>191</v>
      </c>
      <c r="E658" s="146" t="s">
        <v>1426</v>
      </c>
      <c r="F658" s="147" t="s">
        <v>1427</v>
      </c>
      <c r="G658" s="148" t="s">
        <v>221</v>
      </c>
      <c r="H658" s="149">
        <v>85.593999999999994</v>
      </c>
      <c r="I658" s="150"/>
      <c r="J658" s="151">
        <f>ROUND(I658*H658,2)</f>
        <v>0</v>
      </c>
      <c r="K658" s="147" t="s">
        <v>195</v>
      </c>
      <c r="L658" s="35"/>
      <c r="M658" s="152" t="s">
        <v>3</v>
      </c>
      <c r="N658" s="153" t="s">
        <v>47</v>
      </c>
      <c r="O658" s="55"/>
      <c r="P658" s="154">
        <f>O658*H658</f>
        <v>0</v>
      </c>
      <c r="Q658" s="154">
        <v>0</v>
      </c>
      <c r="R658" s="154">
        <f>Q658*H658</f>
        <v>0</v>
      </c>
      <c r="S658" s="154">
        <v>0</v>
      </c>
      <c r="T658" s="155">
        <f>S658*H658</f>
        <v>0</v>
      </c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R658" s="156" t="s">
        <v>311</v>
      </c>
      <c r="AT658" s="156" t="s">
        <v>191</v>
      </c>
      <c r="AU658" s="156" t="s">
        <v>85</v>
      </c>
      <c r="AY658" s="19" t="s">
        <v>189</v>
      </c>
      <c r="BE658" s="157">
        <f>IF(N658="základní",J658,0)</f>
        <v>0</v>
      </c>
      <c r="BF658" s="157">
        <f>IF(N658="snížená",J658,0)</f>
        <v>0</v>
      </c>
      <c r="BG658" s="157">
        <f>IF(N658="zákl. přenesená",J658,0)</f>
        <v>0</v>
      </c>
      <c r="BH658" s="157">
        <f>IF(N658="sníž. přenesená",J658,0)</f>
        <v>0</v>
      </c>
      <c r="BI658" s="157">
        <f>IF(N658="nulová",J658,0)</f>
        <v>0</v>
      </c>
      <c r="BJ658" s="19" t="s">
        <v>83</v>
      </c>
      <c r="BK658" s="157">
        <f>ROUND(I658*H658,2)</f>
        <v>0</v>
      </c>
      <c r="BL658" s="19" t="s">
        <v>311</v>
      </c>
      <c r="BM658" s="156" t="s">
        <v>1428</v>
      </c>
    </row>
    <row r="659" spans="1:65" s="2" customFormat="1" ht="11.25">
      <c r="A659" s="34"/>
      <c r="B659" s="35"/>
      <c r="C659" s="34"/>
      <c r="D659" s="158" t="s">
        <v>198</v>
      </c>
      <c r="E659" s="34"/>
      <c r="F659" s="159" t="s">
        <v>1429</v>
      </c>
      <c r="G659" s="34"/>
      <c r="H659" s="34"/>
      <c r="I659" s="160"/>
      <c r="J659" s="34"/>
      <c r="K659" s="34"/>
      <c r="L659" s="35"/>
      <c r="M659" s="161"/>
      <c r="N659" s="162"/>
      <c r="O659" s="55"/>
      <c r="P659" s="55"/>
      <c r="Q659" s="55"/>
      <c r="R659" s="55"/>
      <c r="S659" s="55"/>
      <c r="T659" s="56"/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T659" s="19" t="s">
        <v>198</v>
      </c>
      <c r="AU659" s="19" t="s">
        <v>85</v>
      </c>
    </row>
    <row r="660" spans="1:65" s="13" customFormat="1" ht="11.25">
      <c r="B660" s="163"/>
      <c r="D660" s="164" t="s">
        <v>200</v>
      </c>
      <c r="E660" s="165" t="s">
        <v>3</v>
      </c>
      <c r="F660" s="166" t="s">
        <v>1430</v>
      </c>
      <c r="H660" s="165" t="s">
        <v>3</v>
      </c>
      <c r="I660" s="167"/>
      <c r="L660" s="163"/>
      <c r="M660" s="168"/>
      <c r="N660" s="169"/>
      <c r="O660" s="169"/>
      <c r="P660" s="169"/>
      <c r="Q660" s="169"/>
      <c r="R660" s="169"/>
      <c r="S660" s="169"/>
      <c r="T660" s="170"/>
      <c r="AT660" s="165" t="s">
        <v>200</v>
      </c>
      <c r="AU660" s="165" t="s">
        <v>85</v>
      </c>
      <c r="AV660" s="13" t="s">
        <v>83</v>
      </c>
      <c r="AW660" s="13" t="s">
        <v>37</v>
      </c>
      <c r="AX660" s="13" t="s">
        <v>76</v>
      </c>
      <c r="AY660" s="165" t="s">
        <v>189</v>
      </c>
    </row>
    <row r="661" spans="1:65" s="14" customFormat="1" ht="11.25">
      <c r="B661" s="171"/>
      <c r="D661" s="164" t="s">
        <v>200</v>
      </c>
      <c r="E661" s="172" t="s">
        <v>3</v>
      </c>
      <c r="F661" s="173" t="s">
        <v>1400</v>
      </c>
      <c r="H661" s="174">
        <v>32.881999999999998</v>
      </c>
      <c r="I661" s="175"/>
      <c r="L661" s="171"/>
      <c r="M661" s="176"/>
      <c r="N661" s="177"/>
      <c r="O661" s="177"/>
      <c r="P661" s="177"/>
      <c r="Q661" s="177"/>
      <c r="R661" s="177"/>
      <c r="S661" s="177"/>
      <c r="T661" s="178"/>
      <c r="AT661" s="172" t="s">
        <v>200</v>
      </c>
      <c r="AU661" s="172" t="s">
        <v>85</v>
      </c>
      <c r="AV661" s="14" t="s">
        <v>85</v>
      </c>
      <c r="AW661" s="14" t="s">
        <v>37</v>
      </c>
      <c r="AX661" s="14" t="s">
        <v>76</v>
      </c>
      <c r="AY661" s="172" t="s">
        <v>189</v>
      </c>
    </row>
    <row r="662" spans="1:65" s="14" customFormat="1" ht="11.25">
      <c r="B662" s="171"/>
      <c r="D662" s="164" t="s">
        <v>200</v>
      </c>
      <c r="E662" s="172" t="s">
        <v>3</v>
      </c>
      <c r="F662" s="173" t="s">
        <v>1401</v>
      </c>
      <c r="H662" s="174">
        <v>30.012</v>
      </c>
      <c r="I662" s="175"/>
      <c r="L662" s="171"/>
      <c r="M662" s="176"/>
      <c r="N662" s="177"/>
      <c r="O662" s="177"/>
      <c r="P662" s="177"/>
      <c r="Q662" s="177"/>
      <c r="R662" s="177"/>
      <c r="S662" s="177"/>
      <c r="T662" s="178"/>
      <c r="AT662" s="172" t="s">
        <v>200</v>
      </c>
      <c r="AU662" s="172" t="s">
        <v>85</v>
      </c>
      <c r="AV662" s="14" t="s">
        <v>85</v>
      </c>
      <c r="AW662" s="14" t="s">
        <v>37</v>
      </c>
      <c r="AX662" s="14" t="s">
        <v>76</v>
      </c>
      <c r="AY662" s="172" t="s">
        <v>189</v>
      </c>
    </row>
    <row r="663" spans="1:65" s="13" customFormat="1" ht="11.25">
      <c r="B663" s="163"/>
      <c r="D663" s="164" t="s">
        <v>200</v>
      </c>
      <c r="E663" s="165" t="s">
        <v>3</v>
      </c>
      <c r="F663" s="166" t="s">
        <v>810</v>
      </c>
      <c r="H663" s="165" t="s">
        <v>3</v>
      </c>
      <c r="I663" s="167"/>
      <c r="L663" s="163"/>
      <c r="M663" s="168"/>
      <c r="N663" s="169"/>
      <c r="O663" s="169"/>
      <c r="P663" s="169"/>
      <c r="Q663" s="169"/>
      <c r="R663" s="169"/>
      <c r="S663" s="169"/>
      <c r="T663" s="170"/>
      <c r="AT663" s="165" t="s">
        <v>200</v>
      </c>
      <c r="AU663" s="165" t="s">
        <v>85</v>
      </c>
      <c r="AV663" s="13" t="s">
        <v>83</v>
      </c>
      <c r="AW663" s="13" t="s">
        <v>37</v>
      </c>
      <c r="AX663" s="13" t="s">
        <v>76</v>
      </c>
      <c r="AY663" s="165" t="s">
        <v>189</v>
      </c>
    </row>
    <row r="664" spans="1:65" s="14" customFormat="1" ht="11.25">
      <c r="B664" s="171"/>
      <c r="D664" s="164" t="s">
        <v>200</v>
      </c>
      <c r="E664" s="172" t="s">
        <v>3</v>
      </c>
      <c r="F664" s="173" t="s">
        <v>1402</v>
      </c>
      <c r="H664" s="174">
        <v>6.09</v>
      </c>
      <c r="I664" s="175"/>
      <c r="L664" s="171"/>
      <c r="M664" s="176"/>
      <c r="N664" s="177"/>
      <c r="O664" s="177"/>
      <c r="P664" s="177"/>
      <c r="Q664" s="177"/>
      <c r="R664" s="177"/>
      <c r="S664" s="177"/>
      <c r="T664" s="178"/>
      <c r="AT664" s="172" t="s">
        <v>200</v>
      </c>
      <c r="AU664" s="172" t="s">
        <v>85</v>
      </c>
      <c r="AV664" s="14" t="s">
        <v>85</v>
      </c>
      <c r="AW664" s="14" t="s">
        <v>37</v>
      </c>
      <c r="AX664" s="14" t="s">
        <v>76</v>
      </c>
      <c r="AY664" s="172" t="s">
        <v>189</v>
      </c>
    </row>
    <row r="665" spans="1:65" s="14" customFormat="1" ht="11.25">
      <c r="B665" s="171"/>
      <c r="D665" s="164" t="s">
        <v>200</v>
      </c>
      <c r="E665" s="172" t="s">
        <v>3</v>
      </c>
      <c r="F665" s="173" t="s">
        <v>1403</v>
      </c>
      <c r="H665" s="174">
        <v>6.08</v>
      </c>
      <c r="I665" s="175"/>
      <c r="L665" s="171"/>
      <c r="M665" s="176"/>
      <c r="N665" s="177"/>
      <c r="O665" s="177"/>
      <c r="P665" s="177"/>
      <c r="Q665" s="177"/>
      <c r="R665" s="177"/>
      <c r="S665" s="177"/>
      <c r="T665" s="178"/>
      <c r="AT665" s="172" t="s">
        <v>200</v>
      </c>
      <c r="AU665" s="172" t="s">
        <v>85</v>
      </c>
      <c r="AV665" s="14" t="s">
        <v>85</v>
      </c>
      <c r="AW665" s="14" t="s">
        <v>37</v>
      </c>
      <c r="AX665" s="14" t="s">
        <v>76</v>
      </c>
      <c r="AY665" s="172" t="s">
        <v>189</v>
      </c>
    </row>
    <row r="666" spans="1:65" s="14" customFormat="1" ht="11.25">
      <c r="B666" s="171"/>
      <c r="D666" s="164" t="s">
        <v>200</v>
      </c>
      <c r="E666" s="172" t="s">
        <v>3</v>
      </c>
      <c r="F666" s="173" t="s">
        <v>1404</v>
      </c>
      <c r="H666" s="174">
        <v>5.42</v>
      </c>
      <c r="I666" s="175"/>
      <c r="L666" s="171"/>
      <c r="M666" s="176"/>
      <c r="N666" s="177"/>
      <c r="O666" s="177"/>
      <c r="P666" s="177"/>
      <c r="Q666" s="177"/>
      <c r="R666" s="177"/>
      <c r="S666" s="177"/>
      <c r="T666" s="178"/>
      <c r="AT666" s="172" t="s">
        <v>200</v>
      </c>
      <c r="AU666" s="172" t="s">
        <v>85</v>
      </c>
      <c r="AV666" s="14" t="s">
        <v>85</v>
      </c>
      <c r="AW666" s="14" t="s">
        <v>37</v>
      </c>
      <c r="AX666" s="14" t="s">
        <v>76</v>
      </c>
      <c r="AY666" s="172" t="s">
        <v>189</v>
      </c>
    </row>
    <row r="667" spans="1:65" s="14" customFormat="1" ht="11.25">
      <c r="B667" s="171"/>
      <c r="D667" s="164" t="s">
        <v>200</v>
      </c>
      <c r="E667" s="172" t="s">
        <v>3</v>
      </c>
      <c r="F667" s="173" t="s">
        <v>1405</v>
      </c>
      <c r="H667" s="174">
        <v>5.1100000000000003</v>
      </c>
      <c r="I667" s="175"/>
      <c r="L667" s="171"/>
      <c r="M667" s="176"/>
      <c r="N667" s="177"/>
      <c r="O667" s="177"/>
      <c r="P667" s="177"/>
      <c r="Q667" s="177"/>
      <c r="R667" s="177"/>
      <c r="S667" s="177"/>
      <c r="T667" s="178"/>
      <c r="AT667" s="172" t="s">
        <v>200</v>
      </c>
      <c r="AU667" s="172" t="s">
        <v>85</v>
      </c>
      <c r="AV667" s="14" t="s">
        <v>85</v>
      </c>
      <c r="AW667" s="14" t="s">
        <v>37</v>
      </c>
      <c r="AX667" s="14" t="s">
        <v>76</v>
      </c>
      <c r="AY667" s="172" t="s">
        <v>189</v>
      </c>
    </row>
    <row r="668" spans="1:65" s="15" customFormat="1" ht="11.25">
      <c r="B668" s="179"/>
      <c r="D668" s="164" t="s">
        <v>200</v>
      </c>
      <c r="E668" s="180" t="s">
        <v>3</v>
      </c>
      <c r="F668" s="181" t="s">
        <v>203</v>
      </c>
      <c r="H668" s="182">
        <v>85.593999999999994</v>
      </c>
      <c r="I668" s="183"/>
      <c r="L668" s="179"/>
      <c r="M668" s="184"/>
      <c r="N668" s="185"/>
      <c r="O668" s="185"/>
      <c r="P668" s="185"/>
      <c r="Q668" s="185"/>
      <c r="R668" s="185"/>
      <c r="S668" s="185"/>
      <c r="T668" s="186"/>
      <c r="AT668" s="180" t="s">
        <v>200</v>
      </c>
      <c r="AU668" s="180" t="s">
        <v>85</v>
      </c>
      <c r="AV668" s="15" t="s">
        <v>196</v>
      </c>
      <c r="AW668" s="15" t="s">
        <v>37</v>
      </c>
      <c r="AX668" s="15" t="s">
        <v>83</v>
      </c>
      <c r="AY668" s="180" t="s">
        <v>189</v>
      </c>
    </row>
    <row r="669" spans="1:65" s="2" customFormat="1" ht="16.5" customHeight="1">
      <c r="A669" s="34"/>
      <c r="B669" s="144"/>
      <c r="C669" s="187" t="s">
        <v>1431</v>
      </c>
      <c r="D669" s="187" t="s">
        <v>235</v>
      </c>
      <c r="E669" s="188" t="s">
        <v>1432</v>
      </c>
      <c r="F669" s="189" t="s">
        <v>1433</v>
      </c>
      <c r="G669" s="190" t="s">
        <v>221</v>
      </c>
      <c r="H669" s="191">
        <v>104.51</v>
      </c>
      <c r="I669" s="192"/>
      <c r="J669" s="193">
        <f>ROUND(I669*H669,2)</f>
        <v>0</v>
      </c>
      <c r="K669" s="189" t="s">
        <v>195</v>
      </c>
      <c r="L669" s="194"/>
      <c r="M669" s="195" t="s">
        <v>3</v>
      </c>
      <c r="N669" s="196" t="s">
        <v>47</v>
      </c>
      <c r="O669" s="55"/>
      <c r="P669" s="154">
        <f>O669*H669</f>
        <v>0</v>
      </c>
      <c r="Q669" s="154">
        <v>5.9999999999999995E-4</v>
      </c>
      <c r="R669" s="154">
        <f>Q669*H669</f>
        <v>6.2705999999999998E-2</v>
      </c>
      <c r="S669" s="154">
        <v>0</v>
      </c>
      <c r="T669" s="155">
        <f>S669*H669</f>
        <v>0</v>
      </c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R669" s="156" t="s">
        <v>418</v>
      </c>
      <c r="AT669" s="156" t="s">
        <v>235</v>
      </c>
      <c r="AU669" s="156" t="s">
        <v>85</v>
      </c>
      <c r="AY669" s="19" t="s">
        <v>189</v>
      </c>
      <c r="BE669" s="157">
        <f>IF(N669="základní",J669,0)</f>
        <v>0</v>
      </c>
      <c r="BF669" s="157">
        <f>IF(N669="snížená",J669,0)</f>
        <v>0</v>
      </c>
      <c r="BG669" s="157">
        <f>IF(N669="zákl. přenesená",J669,0)</f>
        <v>0</v>
      </c>
      <c r="BH669" s="157">
        <f>IF(N669="sníž. přenesená",J669,0)</f>
        <v>0</v>
      </c>
      <c r="BI669" s="157">
        <f>IF(N669="nulová",J669,0)</f>
        <v>0</v>
      </c>
      <c r="BJ669" s="19" t="s">
        <v>83</v>
      </c>
      <c r="BK669" s="157">
        <f>ROUND(I669*H669,2)</f>
        <v>0</v>
      </c>
      <c r="BL669" s="19" t="s">
        <v>311</v>
      </c>
      <c r="BM669" s="156" t="s">
        <v>1434</v>
      </c>
    </row>
    <row r="670" spans="1:65" s="14" customFormat="1" ht="11.25">
      <c r="B670" s="171"/>
      <c r="D670" s="164" t="s">
        <v>200</v>
      </c>
      <c r="E670" s="172" t="s">
        <v>3</v>
      </c>
      <c r="F670" s="173" t="s">
        <v>1435</v>
      </c>
      <c r="H670" s="174">
        <v>104.51</v>
      </c>
      <c r="I670" s="175"/>
      <c r="L670" s="171"/>
      <c r="M670" s="176"/>
      <c r="N670" s="177"/>
      <c r="O670" s="177"/>
      <c r="P670" s="177"/>
      <c r="Q670" s="177"/>
      <c r="R670" s="177"/>
      <c r="S670" s="177"/>
      <c r="T670" s="178"/>
      <c r="AT670" s="172" t="s">
        <v>200</v>
      </c>
      <c r="AU670" s="172" t="s">
        <v>85</v>
      </c>
      <c r="AV670" s="14" t="s">
        <v>85</v>
      </c>
      <c r="AW670" s="14" t="s">
        <v>37</v>
      </c>
      <c r="AX670" s="14" t="s">
        <v>76</v>
      </c>
      <c r="AY670" s="172" t="s">
        <v>189</v>
      </c>
    </row>
    <row r="671" spans="1:65" s="15" customFormat="1" ht="11.25">
      <c r="B671" s="179"/>
      <c r="D671" s="164" t="s">
        <v>200</v>
      </c>
      <c r="E671" s="180" t="s">
        <v>3</v>
      </c>
      <c r="F671" s="181" t="s">
        <v>203</v>
      </c>
      <c r="H671" s="182">
        <v>104.51</v>
      </c>
      <c r="I671" s="183"/>
      <c r="L671" s="179"/>
      <c r="M671" s="184"/>
      <c r="N671" s="185"/>
      <c r="O671" s="185"/>
      <c r="P671" s="185"/>
      <c r="Q671" s="185"/>
      <c r="R671" s="185"/>
      <c r="S671" s="185"/>
      <c r="T671" s="186"/>
      <c r="AT671" s="180" t="s">
        <v>200</v>
      </c>
      <c r="AU671" s="180" t="s">
        <v>85</v>
      </c>
      <c r="AV671" s="15" t="s">
        <v>196</v>
      </c>
      <c r="AW671" s="15" t="s">
        <v>37</v>
      </c>
      <c r="AX671" s="15" t="s">
        <v>83</v>
      </c>
      <c r="AY671" s="180" t="s">
        <v>189</v>
      </c>
    </row>
    <row r="672" spans="1:65" s="2" customFormat="1" ht="16.5" customHeight="1">
      <c r="A672" s="34"/>
      <c r="B672" s="144"/>
      <c r="C672" s="145" t="s">
        <v>1436</v>
      </c>
      <c r="D672" s="145" t="s">
        <v>191</v>
      </c>
      <c r="E672" s="146" t="s">
        <v>1437</v>
      </c>
      <c r="F672" s="147" t="s">
        <v>1438</v>
      </c>
      <c r="G672" s="148" t="s">
        <v>221</v>
      </c>
      <c r="H672" s="149">
        <v>6.8920000000000003</v>
      </c>
      <c r="I672" s="150"/>
      <c r="J672" s="151">
        <f>ROUND(I672*H672,2)</f>
        <v>0</v>
      </c>
      <c r="K672" s="147" t="s">
        <v>195</v>
      </c>
      <c r="L672" s="35"/>
      <c r="M672" s="152" t="s">
        <v>3</v>
      </c>
      <c r="N672" s="153" t="s">
        <v>47</v>
      </c>
      <c r="O672" s="55"/>
      <c r="P672" s="154">
        <f>O672*H672</f>
        <v>0</v>
      </c>
      <c r="Q672" s="154">
        <v>4.0000000000000002E-4</v>
      </c>
      <c r="R672" s="154">
        <f>Q672*H672</f>
        <v>2.7568000000000002E-3</v>
      </c>
      <c r="S672" s="154">
        <v>0</v>
      </c>
      <c r="T672" s="155">
        <f>S672*H672</f>
        <v>0</v>
      </c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R672" s="156" t="s">
        <v>311</v>
      </c>
      <c r="AT672" s="156" t="s">
        <v>191</v>
      </c>
      <c r="AU672" s="156" t="s">
        <v>85</v>
      </c>
      <c r="AY672" s="19" t="s">
        <v>189</v>
      </c>
      <c r="BE672" s="157">
        <f>IF(N672="základní",J672,0)</f>
        <v>0</v>
      </c>
      <c r="BF672" s="157">
        <f>IF(N672="snížená",J672,0)</f>
        <v>0</v>
      </c>
      <c r="BG672" s="157">
        <f>IF(N672="zákl. přenesená",J672,0)</f>
        <v>0</v>
      </c>
      <c r="BH672" s="157">
        <f>IF(N672="sníž. přenesená",J672,0)</f>
        <v>0</v>
      </c>
      <c r="BI672" s="157">
        <f>IF(N672="nulová",J672,0)</f>
        <v>0</v>
      </c>
      <c r="BJ672" s="19" t="s">
        <v>83</v>
      </c>
      <c r="BK672" s="157">
        <f>ROUND(I672*H672,2)</f>
        <v>0</v>
      </c>
      <c r="BL672" s="19" t="s">
        <v>311</v>
      </c>
      <c r="BM672" s="156" t="s">
        <v>1439</v>
      </c>
    </row>
    <row r="673" spans="1:65" s="2" customFormat="1" ht="11.25">
      <c r="A673" s="34"/>
      <c r="B673" s="35"/>
      <c r="C673" s="34"/>
      <c r="D673" s="158" t="s">
        <v>198</v>
      </c>
      <c r="E673" s="34"/>
      <c r="F673" s="159" t="s">
        <v>1440</v>
      </c>
      <c r="G673" s="34"/>
      <c r="H673" s="34"/>
      <c r="I673" s="160"/>
      <c r="J673" s="34"/>
      <c r="K673" s="34"/>
      <c r="L673" s="35"/>
      <c r="M673" s="161"/>
      <c r="N673" s="162"/>
      <c r="O673" s="55"/>
      <c r="P673" s="55"/>
      <c r="Q673" s="55"/>
      <c r="R673" s="55"/>
      <c r="S673" s="55"/>
      <c r="T673" s="56"/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T673" s="19" t="s">
        <v>198</v>
      </c>
      <c r="AU673" s="19" t="s">
        <v>85</v>
      </c>
    </row>
    <row r="674" spans="1:65" s="13" customFormat="1" ht="11.25">
      <c r="B674" s="163"/>
      <c r="D674" s="164" t="s">
        <v>200</v>
      </c>
      <c r="E674" s="165" t="s">
        <v>3</v>
      </c>
      <c r="F674" s="166" t="s">
        <v>1361</v>
      </c>
      <c r="H674" s="165" t="s">
        <v>3</v>
      </c>
      <c r="I674" s="167"/>
      <c r="L674" s="163"/>
      <c r="M674" s="168"/>
      <c r="N674" s="169"/>
      <c r="O674" s="169"/>
      <c r="P674" s="169"/>
      <c r="Q674" s="169"/>
      <c r="R674" s="169"/>
      <c r="S674" s="169"/>
      <c r="T674" s="170"/>
      <c r="AT674" s="165" t="s">
        <v>200</v>
      </c>
      <c r="AU674" s="165" t="s">
        <v>85</v>
      </c>
      <c r="AV674" s="13" t="s">
        <v>83</v>
      </c>
      <c r="AW674" s="13" t="s">
        <v>37</v>
      </c>
      <c r="AX674" s="13" t="s">
        <v>76</v>
      </c>
      <c r="AY674" s="165" t="s">
        <v>189</v>
      </c>
    </row>
    <row r="675" spans="1:65" s="14" customFormat="1" ht="11.25">
      <c r="B675" s="171"/>
      <c r="D675" s="164" t="s">
        <v>200</v>
      </c>
      <c r="E675" s="172" t="s">
        <v>3</v>
      </c>
      <c r="F675" s="173" t="s">
        <v>1362</v>
      </c>
      <c r="H675" s="174">
        <v>1.6779999999999999</v>
      </c>
      <c r="I675" s="175"/>
      <c r="L675" s="171"/>
      <c r="M675" s="176"/>
      <c r="N675" s="177"/>
      <c r="O675" s="177"/>
      <c r="P675" s="177"/>
      <c r="Q675" s="177"/>
      <c r="R675" s="177"/>
      <c r="S675" s="177"/>
      <c r="T675" s="178"/>
      <c r="AT675" s="172" t="s">
        <v>200</v>
      </c>
      <c r="AU675" s="172" t="s">
        <v>85</v>
      </c>
      <c r="AV675" s="14" t="s">
        <v>85</v>
      </c>
      <c r="AW675" s="14" t="s">
        <v>37</v>
      </c>
      <c r="AX675" s="14" t="s">
        <v>76</v>
      </c>
      <c r="AY675" s="172" t="s">
        <v>189</v>
      </c>
    </row>
    <row r="676" spans="1:65" s="14" customFormat="1" ht="11.25">
      <c r="B676" s="171"/>
      <c r="D676" s="164" t="s">
        <v>200</v>
      </c>
      <c r="E676" s="172" t="s">
        <v>3</v>
      </c>
      <c r="F676" s="173" t="s">
        <v>1363</v>
      </c>
      <c r="H676" s="174">
        <v>1.7929999999999999</v>
      </c>
      <c r="I676" s="175"/>
      <c r="L676" s="171"/>
      <c r="M676" s="176"/>
      <c r="N676" s="177"/>
      <c r="O676" s="177"/>
      <c r="P676" s="177"/>
      <c r="Q676" s="177"/>
      <c r="R676" s="177"/>
      <c r="S676" s="177"/>
      <c r="T676" s="178"/>
      <c r="AT676" s="172" t="s">
        <v>200</v>
      </c>
      <c r="AU676" s="172" t="s">
        <v>85</v>
      </c>
      <c r="AV676" s="14" t="s">
        <v>85</v>
      </c>
      <c r="AW676" s="14" t="s">
        <v>37</v>
      </c>
      <c r="AX676" s="14" t="s">
        <v>76</v>
      </c>
      <c r="AY676" s="172" t="s">
        <v>189</v>
      </c>
    </row>
    <row r="677" spans="1:65" s="14" customFormat="1" ht="11.25">
      <c r="B677" s="171"/>
      <c r="D677" s="164" t="s">
        <v>200</v>
      </c>
      <c r="E677" s="172" t="s">
        <v>3</v>
      </c>
      <c r="F677" s="173" t="s">
        <v>1364</v>
      </c>
      <c r="H677" s="174">
        <v>1.869</v>
      </c>
      <c r="I677" s="175"/>
      <c r="L677" s="171"/>
      <c r="M677" s="176"/>
      <c r="N677" s="177"/>
      <c r="O677" s="177"/>
      <c r="P677" s="177"/>
      <c r="Q677" s="177"/>
      <c r="R677" s="177"/>
      <c r="S677" s="177"/>
      <c r="T677" s="178"/>
      <c r="AT677" s="172" t="s">
        <v>200</v>
      </c>
      <c r="AU677" s="172" t="s">
        <v>85</v>
      </c>
      <c r="AV677" s="14" t="s">
        <v>85</v>
      </c>
      <c r="AW677" s="14" t="s">
        <v>37</v>
      </c>
      <c r="AX677" s="14" t="s">
        <v>76</v>
      </c>
      <c r="AY677" s="172" t="s">
        <v>189</v>
      </c>
    </row>
    <row r="678" spans="1:65" s="14" customFormat="1" ht="11.25">
      <c r="B678" s="171"/>
      <c r="D678" s="164" t="s">
        <v>200</v>
      </c>
      <c r="E678" s="172" t="s">
        <v>3</v>
      </c>
      <c r="F678" s="173" t="s">
        <v>1365</v>
      </c>
      <c r="H678" s="174">
        <v>1.552</v>
      </c>
      <c r="I678" s="175"/>
      <c r="L678" s="171"/>
      <c r="M678" s="176"/>
      <c r="N678" s="177"/>
      <c r="O678" s="177"/>
      <c r="P678" s="177"/>
      <c r="Q678" s="177"/>
      <c r="R678" s="177"/>
      <c r="S678" s="177"/>
      <c r="T678" s="178"/>
      <c r="AT678" s="172" t="s">
        <v>200</v>
      </c>
      <c r="AU678" s="172" t="s">
        <v>85</v>
      </c>
      <c r="AV678" s="14" t="s">
        <v>85</v>
      </c>
      <c r="AW678" s="14" t="s">
        <v>37</v>
      </c>
      <c r="AX678" s="14" t="s">
        <v>76</v>
      </c>
      <c r="AY678" s="172" t="s">
        <v>189</v>
      </c>
    </row>
    <row r="679" spans="1:65" s="15" customFormat="1" ht="11.25">
      <c r="B679" s="179"/>
      <c r="D679" s="164" t="s">
        <v>200</v>
      </c>
      <c r="E679" s="180" t="s">
        <v>3</v>
      </c>
      <c r="F679" s="181" t="s">
        <v>203</v>
      </c>
      <c r="H679" s="182">
        <v>6.8920000000000003</v>
      </c>
      <c r="I679" s="183"/>
      <c r="L679" s="179"/>
      <c r="M679" s="184"/>
      <c r="N679" s="185"/>
      <c r="O679" s="185"/>
      <c r="P679" s="185"/>
      <c r="Q679" s="185"/>
      <c r="R679" s="185"/>
      <c r="S679" s="185"/>
      <c r="T679" s="186"/>
      <c r="AT679" s="180" t="s">
        <v>200</v>
      </c>
      <c r="AU679" s="180" t="s">
        <v>85</v>
      </c>
      <c r="AV679" s="15" t="s">
        <v>196</v>
      </c>
      <c r="AW679" s="15" t="s">
        <v>37</v>
      </c>
      <c r="AX679" s="15" t="s">
        <v>83</v>
      </c>
      <c r="AY679" s="180" t="s">
        <v>189</v>
      </c>
    </row>
    <row r="680" spans="1:65" s="2" customFormat="1" ht="24.2" customHeight="1">
      <c r="A680" s="34"/>
      <c r="B680" s="144"/>
      <c r="C680" s="187" t="s">
        <v>1441</v>
      </c>
      <c r="D680" s="187" t="s">
        <v>235</v>
      </c>
      <c r="E680" s="188" t="s">
        <v>1442</v>
      </c>
      <c r="F680" s="189" t="s">
        <v>1443</v>
      </c>
      <c r="G680" s="190" t="s">
        <v>221</v>
      </c>
      <c r="H680" s="191">
        <v>8.0329999999999995</v>
      </c>
      <c r="I680" s="192"/>
      <c r="J680" s="193">
        <f>ROUND(I680*H680,2)</f>
        <v>0</v>
      </c>
      <c r="K680" s="189" t="s">
        <v>195</v>
      </c>
      <c r="L680" s="194"/>
      <c r="M680" s="195" t="s">
        <v>3</v>
      </c>
      <c r="N680" s="196" t="s">
        <v>47</v>
      </c>
      <c r="O680" s="55"/>
      <c r="P680" s="154">
        <f>O680*H680</f>
        <v>0</v>
      </c>
      <c r="Q680" s="154">
        <v>6.4999999999999997E-3</v>
      </c>
      <c r="R680" s="154">
        <f>Q680*H680</f>
        <v>5.2214499999999997E-2</v>
      </c>
      <c r="S680" s="154">
        <v>0</v>
      </c>
      <c r="T680" s="155">
        <f>S680*H680</f>
        <v>0</v>
      </c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R680" s="156" t="s">
        <v>418</v>
      </c>
      <c r="AT680" s="156" t="s">
        <v>235</v>
      </c>
      <c r="AU680" s="156" t="s">
        <v>85</v>
      </c>
      <c r="AY680" s="19" t="s">
        <v>189</v>
      </c>
      <c r="BE680" s="157">
        <f>IF(N680="základní",J680,0)</f>
        <v>0</v>
      </c>
      <c r="BF680" s="157">
        <f>IF(N680="snížená",J680,0)</f>
        <v>0</v>
      </c>
      <c r="BG680" s="157">
        <f>IF(N680="zákl. přenesená",J680,0)</f>
        <v>0</v>
      </c>
      <c r="BH680" s="157">
        <f>IF(N680="sníž. přenesená",J680,0)</f>
        <v>0</v>
      </c>
      <c r="BI680" s="157">
        <f>IF(N680="nulová",J680,0)</f>
        <v>0</v>
      </c>
      <c r="BJ680" s="19" t="s">
        <v>83</v>
      </c>
      <c r="BK680" s="157">
        <f>ROUND(I680*H680,2)</f>
        <v>0</v>
      </c>
      <c r="BL680" s="19" t="s">
        <v>311</v>
      </c>
      <c r="BM680" s="156" t="s">
        <v>1444</v>
      </c>
    </row>
    <row r="681" spans="1:65" s="14" customFormat="1" ht="11.25">
      <c r="B681" s="171"/>
      <c r="D681" s="164" t="s">
        <v>200</v>
      </c>
      <c r="E681" s="172" t="s">
        <v>3</v>
      </c>
      <c r="F681" s="173" t="s">
        <v>1445</v>
      </c>
      <c r="H681" s="174">
        <v>8.0329999999999995</v>
      </c>
      <c r="I681" s="175"/>
      <c r="L681" s="171"/>
      <c r="M681" s="176"/>
      <c r="N681" s="177"/>
      <c r="O681" s="177"/>
      <c r="P681" s="177"/>
      <c r="Q681" s="177"/>
      <c r="R681" s="177"/>
      <c r="S681" s="177"/>
      <c r="T681" s="178"/>
      <c r="AT681" s="172" t="s">
        <v>200</v>
      </c>
      <c r="AU681" s="172" t="s">
        <v>85</v>
      </c>
      <c r="AV681" s="14" t="s">
        <v>85</v>
      </c>
      <c r="AW681" s="14" t="s">
        <v>37</v>
      </c>
      <c r="AX681" s="14" t="s">
        <v>76</v>
      </c>
      <c r="AY681" s="172" t="s">
        <v>189</v>
      </c>
    </row>
    <row r="682" spans="1:65" s="15" customFormat="1" ht="11.25">
      <c r="B682" s="179"/>
      <c r="D682" s="164" t="s">
        <v>200</v>
      </c>
      <c r="E682" s="180" t="s">
        <v>3</v>
      </c>
      <c r="F682" s="181" t="s">
        <v>203</v>
      </c>
      <c r="H682" s="182">
        <v>8.0329999999999995</v>
      </c>
      <c r="I682" s="183"/>
      <c r="L682" s="179"/>
      <c r="M682" s="184"/>
      <c r="N682" s="185"/>
      <c r="O682" s="185"/>
      <c r="P682" s="185"/>
      <c r="Q682" s="185"/>
      <c r="R682" s="185"/>
      <c r="S682" s="185"/>
      <c r="T682" s="186"/>
      <c r="AT682" s="180" t="s">
        <v>200</v>
      </c>
      <c r="AU682" s="180" t="s">
        <v>85</v>
      </c>
      <c r="AV682" s="15" t="s">
        <v>196</v>
      </c>
      <c r="AW682" s="15" t="s">
        <v>37</v>
      </c>
      <c r="AX682" s="15" t="s">
        <v>83</v>
      </c>
      <c r="AY682" s="180" t="s">
        <v>189</v>
      </c>
    </row>
    <row r="683" spans="1:65" s="2" customFormat="1" ht="16.5" customHeight="1">
      <c r="A683" s="34"/>
      <c r="B683" s="144"/>
      <c r="C683" s="145" t="s">
        <v>1446</v>
      </c>
      <c r="D683" s="145" t="s">
        <v>191</v>
      </c>
      <c r="E683" s="146" t="s">
        <v>1447</v>
      </c>
      <c r="F683" s="147" t="s">
        <v>1448</v>
      </c>
      <c r="G683" s="148" t="s">
        <v>221</v>
      </c>
      <c r="H683" s="149">
        <v>85.593999999999994</v>
      </c>
      <c r="I683" s="150"/>
      <c r="J683" s="151">
        <f>ROUND(I683*H683,2)</f>
        <v>0</v>
      </c>
      <c r="K683" s="147" t="s">
        <v>195</v>
      </c>
      <c r="L683" s="35"/>
      <c r="M683" s="152" t="s">
        <v>3</v>
      </c>
      <c r="N683" s="153" t="s">
        <v>47</v>
      </c>
      <c r="O683" s="55"/>
      <c r="P683" s="154">
        <f>O683*H683</f>
        <v>0</v>
      </c>
      <c r="Q683" s="154">
        <v>4.0000000000000002E-4</v>
      </c>
      <c r="R683" s="154">
        <f>Q683*H683</f>
        <v>3.42376E-2</v>
      </c>
      <c r="S683" s="154">
        <v>0</v>
      </c>
      <c r="T683" s="155">
        <f>S683*H683</f>
        <v>0</v>
      </c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R683" s="156" t="s">
        <v>311</v>
      </c>
      <c r="AT683" s="156" t="s">
        <v>191</v>
      </c>
      <c r="AU683" s="156" t="s">
        <v>85</v>
      </c>
      <c r="AY683" s="19" t="s">
        <v>189</v>
      </c>
      <c r="BE683" s="157">
        <f>IF(N683="základní",J683,0)</f>
        <v>0</v>
      </c>
      <c r="BF683" s="157">
        <f>IF(N683="snížená",J683,0)</f>
        <v>0</v>
      </c>
      <c r="BG683" s="157">
        <f>IF(N683="zákl. přenesená",J683,0)</f>
        <v>0</v>
      </c>
      <c r="BH683" s="157">
        <f>IF(N683="sníž. přenesená",J683,0)</f>
        <v>0</v>
      </c>
      <c r="BI683" s="157">
        <f>IF(N683="nulová",J683,0)</f>
        <v>0</v>
      </c>
      <c r="BJ683" s="19" t="s">
        <v>83</v>
      </c>
      <c r="BK683" s="157">
        <f>ROUND(I683*H683,2)</f>
        <v>0</v>
      </c>
      <c r="BL683" s="19" t="s">
        <v>311</v>
      </c>
      <c r="BM683" s="156" t="s">
        <v>1449</v>
      </c>
    </row>
    <row r="684" spans="1:65" s="2" customFormat="1" ht="11.25">
      <c r="A684" s="34"/>
      <c r="B684" s="35"/>
      <c r="C684" s="34"/>
      <c r="D684" s="158" t="s">
        <v>198</v>
      </c>
      <c r="E684" s="34"/>
      <c r="F684" s="159" t="s">
        <v>1450</v>
      </c>
      <c r="G684" s="34"/>
      <c r="H684" s="34"/>
      <c r="I684" s="160"/>
      <c r="J684" s="34"/>
      <c r="K684" s="34"/>
      <c r="L684" s="35"/>
      <c r="M684" s="161"/>
      <c r="N684" s="162"/>
      <c r="O684" s="55"/>
      <c r="P684" s="55"/>
      <c r="Q684" s="55"/>
      <c r="R684" s="55"/>
      <c r="S684" s="55"/>
      <c r="T684" s="56"/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T684" s="19" t="s">
        <v>198</v>
      </c>
      <c r="AU684" s="19" t="s">
        <v>85</v>
      </c>
    </row>
    <row r="685" spans="1:65" s="13" customFormat="1" ht="11.25">
      <c r="B685" s="163"/>
      <c r="D685" s="164" t="s">
        <v>200</v>
      </c>
      <c r="E685" s="165" t="s">
        <v>3</v>
      </c>
      <c r="F685" s="166" t="s">
        <v>1399</v>
      </c>
      <c r="H685" s="165" t="s">
        <v>3</v>
      </c>
      <c r="I685" s="167"/>
      <c r="L685" s="163"/>
      <c r="M685" s="168"/>
      <c r="N685" s="169"/>
      <c r="O685" s="169"/>
      <c r="P685" s="169"/>
      <c r="Q685" s="169"/>
      <c r="R685" s="169"/>
      <c r="S685" s="169"/>
      <c r="T685" s="170"/>
      <c r="AT685" s="165" t="s">
        <v>200</v>
      </c>
      <c r="AU685" s="165" t="s">
        <v>85</v>
      </c>
      <c r="AV685" s="13" t="s">
        <v>83</v>
      </c>
      <c r="AW685" s="13" t="s">
        <v>37</v>
      </c>
      <c r="AX685" s="13" t="s">
        <v>76</v>
      </c>
      <c r="AY685" s="165" t="s">
        <v>189</v>
      </c>
    </row>
    <row r="686" spans="1:65" s="14" customFormat="1" ht="11.25">
      <c r="B686" s="171"/>
      <c r="D686" s="164" t="s">
        <v>200</v>
      </c>
      <c r="E686" s="172" t="s">
        <v>3</v>
      </c>
      <c r="F686" s="173" t="s">
        <v>1400</v>
      </c>
      <c r="H686" s="174">
        <v>32.881999999999998</v>
      </c>
      <c r="I686" s="175"/>
      <c r="L686" s="171"/>
      <c r="M686" s="176"/>
      <c r="N686" s="177"/>
      <c r="O686" s="177"/>
      <c r="P686" s="177"/>
      <c r="Q686" s="177"/>
      <c r="R686" s="177"/>
      <c r="S686" s="177"/>
      <c r="T686" s="178"/>
      <c r="AT686" s="172" t="s">
        <v>200</v>
      </c>
      <c r="AU686" s="172" t="s">
        <v>85</v>
      </c>
      <c r="AV686" s="14" t="s">
        <v>85</v>
      </c>
      <c r="AW686" s="14" t="s">
        <v>37</v>
      </c>
      <c r="AX686" s="14" t="s">
        <v>76</v>
      </c>
      <c r="AY686" s="172" t="s">
        <v>189</v>
      </c>
    </row>
    <row r="687" spans="1:65" s="14" customFormat="1" ht="11.25">
      <c r="B687" s="171"/>
      <c r="D687" s="164" t="s">
        <v>200</v>
      </c>
      <c r="E687" s="172" t="s">
        <v>3</v>
      </c>
      <c r="F687" s="173" t="s">
        <v>1401</v>
      </c>
      <c r="H687" s="174">
        <v>30.012</v>
      </c>
      <c r="I687" s="175"/>
      <c r="L687" s="171"/>
      <c r="M687" s="176"/>
      <c r="N687" s="177"/>
      <c r="O687" s="177"/>
      <c r="P687" s="177"/>
      <c r="Q687" s="177"/>
      <c r="R687" s="177"/>
      <c r="S687" s="177"/>
      <c r="T687" s="178"/>
      <c r="AT687" s="172" t="s">
        <v>200</v>
      </c>
      <c r="AU687" s="172" t="s">
        <v>85</v>
      </c>
      <c r="AV687" s="14" t="s">
        <v>85</v>
      </c>
      <c r="AW687" s="14" t="s">
        <v>37</v>
      </c>
      <c r="AX687" s="14" t="s">
        <v>76</v>
      </c>
      <c r="AY687" s="172" t="s">
        <v>189</v>
      </c>
    </row>
    <row r="688" spans="1:65" s="13" customFormat="1" ht="11.25">
      <c r="B688" s="163"/>
      <c r="D688" s="164" t="s">
        <v>200</v>
      </c>
      <c r="E688" s="165" t="s">
        <v>3</v>
      </c>
      <c r="F688" s="166" t="s">
        <v>810</v>
      </c>
      <c r="H688" s="165" t="s">
        <v>3</v>
      </c>
      <c r="I688" s="167"/>
      <c r="L688" s="163"/>
      <c r="M688" s="168"/>
      <c r="N688" s="169"/>
      <c r="O688" s="169"/>
      <c r="P688" s="169"/>
      <c r="Q688" s="169"/>
      <c r="R688" s="169"/>
      <c r="S688" s="169"/>
      <c r="T688" s="170"/>
      <c r="AT688" s="165" t="s">
        <v>200</v>
      </c>
      <c r="AU688" s="165" t="s">
        <v>85</v>
      </c>
      <c r="AV688" s="13" t="s">
        <v>83</v>
      </c>
      <c r="AW688" s="13" t="s">
        <v>37</v>
      </c>
      <c r="AX688" s="13" t="s">
        <v>76</v>
      </c>
      <c r="AY688" s="165" t="s">
        <v>189</v>
      </c>
    </row>
    <row r="689" spans="1:65" s="14" customFormat="1" ht="11.25">
      <c r="B689" s="171"/>
      <c r="D689" s="164" t="s">
        <v>200</v>
      </c>
      <c r="E689" s="172" t="s">
        <v>3</v>
      </c>
      <c r="F689" s="173" t="s">
        <v>1402</v>
      </c>
      <c r="H689" s="174">
        <v>6.09</v>
      </c>
      <c r="I689" s="175"/>
      <c r="L689" s="171"/>
      <c r="M689" s="176"/>
      <c r="N689" s="177"/>
      <c r="O689" s="177"/>
      <c r="P689" s="177"/>
      <c r="Q689" s="177"/>
      <c r="R689" s="177"/>
      <c r="S689" s="177"/>
      <c r="T689" s="178"/>
      <c r="AT689" s="172" t="s">
        <v>200</v>
      </c>
      <c r="AU689" s="172" t="s">
        <v>85</v>
      </c>
      <c r="AV689" s="14" t="s">
        <v>85</v>
      </c>
      <c r="AW689" s="14" t="s">
        <v>37</v>
      </c>
      <c r="AX689" s="14" t="s">
        <v>76</v>
      </c>
      <c r="AY689" s="172" t="s">
        <v>189</v>
      </c>
    </row>
    <row r="690" spans="1:65" s="14" customFormat="1" ht="11.25">
      <c r="B690" s="171"/>
      <c r="D690" s="164" t="s">
        <v>200</v>
      </c>
      <c r="E690" s="172" t="s">
        <v>3</v>
      </c>
      <c r="F690" s="173" t="s">
        <v>1403</v>
      </c>
      <c r="H690" s="174">
        <v>6.08</v>
      </c>
      <c r="I690" s="175"/>
      <c r="L690" s="171"/>
      <c r="M690" s="176"/>
      <c r="N690" s="177"/>
      <c r="O690" s="177"/>
      <c r="P690" s="177"/>
      <c r="Q690" s="177"/>
      <c r="R690" s="177"/>
      <c r="S690" s="177"/>
      <c r="T690" s="178"/>
      <c r="AT690" s="172" t="s">
        <v>200</v>
      </c>
      <c r="AU690" s="172" t="s">
        <v>85</v>
      </c>
      <c r="AV690" s="14" t="s">
        <v>85</v>
      </c>
      <c r="AW690" s="14" t="s">
        <v>37</v>
      </c>
      <c r="AX690" s="14" t="s">
        <v>76</v>
      </c>
      <c r="AY690" s="172" t="s">
        <v>189</v>
      </c>
    </row>
    <row r="691" spans="1:65" s="14" customFormat="1" ht="11.25">
      <c r="B691" s="171"/>
      <c r="D691" s="164" t="s">
        <v>200</v>
      </c>
      <c r="E691" s="172" t="s">
        <v>3</v>
      </c>
      <c r="F691" s="173" t="s">
        <v>1404</v>
      </c>
      <c r="H691" s="174">
        <v>5.42</v>
      </c>
      <c r="I691" s="175"/>
      <c r="L691" s="171"/>
      <c r="M691" s="176"/>
      <c r="N691" s="177"/>
      <c r="O691" s="177"/>
      <c r="P691" s="177"/>
      <c r="Q691" s="177"/>
      <c r="R691" s="177"/>
      <c r="S691" s="177"/>
      <c r="T691" s="178"/>
      <c r="AT691" s="172" t="s">
        <v>200</v>
      </c>
      <c r="AU691" s="172" t="s">
        <v>85</v>
      </c>
      <c r="AV691" s="14" t="s">
        <v>85</v>
      </c>
      <c r="AW691" s="14" t="s">
        <v>37</v>
      </c>
      <c r="AX691" s="14" t="s">
        <v>76</v>
      </c>
      <c r="AY691" s="172" t="s">
        <v>189</v>
      </c>
    </row>
    <row r="692" spans="1:65" s="14" customFormat="1" ht="11.25">
      <c r="B692" s="171"/>
      <c r="D692" s="164" t="s">
        <v>200</v>
      </c>
      <c r="E692" s="172" t="s">
        <v>3</v>
      </c>
      <c r="F692" s="173" t="s">
        <v>1405</v>
      </c>
      <c r="H692" s="174">
        <v>5.1100000000000003</v>
      </c>
      <c r="I692" s="175"/>
      <c r="L692" s="171"/>
      <c r="M692" s="176"/>
      <c r="N692" s="177"/>
      <c r="O692" s="177"/>
      <c r="P692" s="177"/>
      <c r="Q692" s="177"/>
      <c r="R692" s="177"/>
      <c r="S692" s="177"/>
      <c r="T692" s="178"/>
      <c r="AT692" s="172" t="s">
        <v>200</v>
      </c>
      <c r="AU692" s="172" t="s">
        <v>85</v>
      </c>
      <c r="AV692" s="14" t="s">
        <v>85</v>
      </c>
      <c r="AW692" s="14" t="s">
        <v>37</v>
      </c>
      <c r="AX692" s="14" t="s">
        <v>76</v>
      </c>
      <c r="AY692" s="172" t="s">
        <v>189</v>
      </c>
    </row>
    <row r="693" spans="1:65" s="15" customFormat="1" ht="11.25">
      <c r="B693" s="179"/>
      <c r="D693" s="164" t="s">
        <v>200</v>
      </c>
      <c r="E693" s="180" t="s">
        <v>3</v>
      </c>
      <c r="F693" s="181" t="s">
        <v>203</v>
      </c>
      <c r="H693" s="182">
        <v>85.593999999999994</v>
      </c>
      <c r="I693" s="183"/>
      <c r="L693" s="179"/>
      <c r="M693" s="184"/>
      <c r="N693" s="185"/>
      <c r="O693" s="185"/>
      <c r="P693" s="185"/>
      <c r="Q693" s="185"/>
      <c r="R693" s="185"/>
      <c r="S693" s="185"/>
      <c r="T693" s="186"/>
      <c r="AT693" s="180" t="s">
        <v>200</v>
      </c>
      <c r="AU693" s="180" t="s">
        <v>85</v>
      </c>
      <c r="AV693" s="15" t="s">
        <v>196</v>
      </c>
      <c r="AW693" s="15" t="s">
        <v>37</v>
      </c>
      <c r="AX693" s="15" t="s">
        <v>83</v>
      </c>
      <c r="AY693" s="180" t="s">
        <v>189</v>
      </c>
    </row>
    <row r="694" spans="1:65" s="2" customFormat="1" ht="24.2" customHeight="1">
      <c r="A694" s="34"/>
      <c r="B694" s="144"/>
      <c r="C694" s="187" t="s">
        <v>1451</v>
      </c>
      <c r="D694" s="187" t="s">
        <v>235</v>
      </c>
      <c r="E694" s="188" t="s">
        <v>1442</v>
      </c>
      <c r="F694" s="189" t="s">
        <v>1443</v>
      </c>
      <c r="G694" s="190" t="s">
        <v>221</v>
      </c>
      <c r="H694" s="191">
        <v>104.51</v>
      </c>
      <c r="I694" s="192"/>
      <c r="J694" s="193">
        <f>ROUND(I694*H694,2)</f>
        <v>0</v>
      </c>
      <c r="K694" s="189" t="s">
        <v>195</v>
      </c>
      <c r="L694" s="194"/>
      <c r="M694" s="195" t="s">
        <v>3</v>
      </c>
      <c r="N694" s="196" t="s">
        <v>47</v>
      </c>
      <c r="O694" s="55"/>
      <c r="P694" s="154">
        <f>O694*H694</f>
        <v>0</v>
      </c>
      <c r="Q694" s="154">
        <v>6.4999999999999997E-3</v>
      </c>
      <c r="R694" s="154">
        <f>Q694*H694</f>
        <v>0.679315</v>
      </c>
      <c r="S694" s="154">
        <v>0</v>
      </c>
      <c r="T694" s="155">
        <f>S694*H694</f>
        <v>0</v>
      </c>
      <c r="U694" s="34"/>
      <c r="V694" s="34"/>
      <c r="W694" s="34"/>
      <c r="X694" s="34"/>
      <c r="Y694" s="34"/>
      <c r="Z694" s="34"/>
      <c r="AA694" s="34"/>
      <c r="AB694" s="34"/>
      <c r="AC694" s="34"/>
      <c r="AD694" s="34"/>
      <c r="AE694" s="34"/>
      <c r="AR694" s="156" t="s">
        <v>418</v>
      </c>
      <c r="AT694" s="156" t="s">
        <v>235</v>
      </c>
      <c r="AU694" s="156" t="s">
        <v>85</v>
      </c>
      <c r="AY694" s="19" t="s">
        <v>189</v>
      </c>
      <c r="BE694" s="157">
        <f>IF(N694="základní",J694,0)</f>
        <v>0</v>
      </c>
      <c r="BF694" s="157">
        <f>IF(N694="snížená",J694,0)</f>
        <v>0</v>
      </c>
      <c r="BG694" s="157">
        <f>IF(N694="zákl. přenesená",J694,0)</f>
        <v>0</v>
      </c>
      <c r="BH694" s="157">
        <f>IF(N694="sníž. přenesená",J694,0)</f>
        <v>0</v>
      </c>
      <c r="BI694" s="157">
        <f>IF(N694="nulová",J694,0)</f>
        <v>0</v>
      </c>
      <c r="BJ694" s="19" t="s">
        <v>83</v>
      </c>
      <c r="BK694" s="157">
        <f>ROUND(I694*H694,2)</f>
        <v>0</v>
      </c>
      <c r="BL694" s="19" t="s">
        <v>311</v>
      </c>
      <c r="BM694" s="156" t="s">
        <v>1452</v>
      </c>
    </row>
    <row r="695" spans="1:65" s="14" customFormat="1" ht="11.25">
      <c r="B695" s="171"/>
      <c r="D695" s="164" t="s">
        <v>200</v>
      </c>
      <c r="E695" s="172" t="s">
        <v>3</v>
      </c>
      <c r="F695" s="173" t="s">
        <v>1435</v>
      </c>
      <c r="H695" s="174">
        <v>104.51</v>
      </c>
      <c r="I695" s="175"/>
      <c r="L695" s="171"/>
      <c r="M695" s="176"/>
      <c r="N695" s="177"/>
      <c r="O695" s="177"/>
      <c r="P695" s="177"/>
      <c r="Q695" s="177"/>
      <c r="R695" s="177"/>
      <c r="S695" s="177"/>
      <c r="T695" s="178"/>
      <c r="AT695" s="172" t="s">
        <v>200</v>
      </c>
      <c r="AU695" s="172" t="s">
        <v>85</v>
      </c>
      <c r="AV695" s="14" t="s">
        <v>85</v>
      </c>
      <c r="AW695" s="14" t="s">
        <v>37</v>
      </c>
      <c r="AX695" s="14" t="s">
        <v>76</v>
      </c>
      <c r="AY695" s="172" t="s">
        <v>189</v>
      </c>
    </row>
    <row r="696" spans="1:65" s="15" customFormat="1" ht="11.25">
      <c r="B696" s="179"/>
      <c r="D696" s="164" t="s">
        <v>200</v>
      </c>
      <c r="E696" s="180" t="s">
        <v>3</v>
      </c>
      <c r="F696" s="181" t="s">
        <v>203</v>
      </c>
      <c r="H696" s="182">
        <v>104.51</v>
      </c>
      <c r="I696" s="183"/>
      <c r="L696" s="179"/>
      <c r="M696" s="184"/>
      <c r="N696" s="185"/>
      <c r="O696" s="185"/>
      <c r="P696" s="185"/>
      <c r="Q696" s="185"/>
      <c r="R696" s="185"/>
      <c r="S696" s="185"/>
      <c r="T696" s="186"/>
      <c r="AT696" s="180" t="s">
        <v>200</v>
      </c>
      <c r="AU696" s="180" t="s">
        <v>85</v>
      </c>
      <c r="AV696" s="15" t="s">
        <v>196</v>
      </c>
      <c r="AW696" s="15" t="s">
        <v>37</v>
      </c>
      <c r="AX696" s="15" t="s">
        <v>83</v>
      </c>
      <c r="AY696" s="180" t="s">
        <v>189</v>
      </c>
    </row>
    <row r="697" spans="1:65" s="2" customFormat="1" ht="16.5" customHeight="1">
      <c r="A697" s="34"/>
      <c r="B697" s="144"/>
      <c r="C697" s="145" t="s">
        <v>1453</v>
      </c>
      <c r="D697" s="145" t="s">
        <v>191</v>
      </c>
      <c r="E697" s="146" t="s">
        <v>1454</v>
      </c>
      <c r="F697" s="147" t="s">
        <v>1455</v>
      </c>
      <c r="G697" s="148" t="s">
        <v>221</v>
      </c>
      <c r="H697" s="149">
        <v>53.25</v>
      </c>
      <c r="I697" s="150"/>
      <c r="J697" s="151">
        <f>ROUND(I697*H697,2)</f>
        <v>0</v>
      </c>
      <c r="K697" s="147" t="s">
        <v>195</v>
      </c>
      <c r="L697" s="35"/>
      <c r="M697" s="152" t="s">
        <v>3</v>
      </c>
      <c r="N697" s="153" t="s">
        <v>47</v>
      </c>
      <c r="O697" s="55"/>
      <c r="P697" s="154">
        <f>O697*H697</f>
        <v>0</v>
      </c>
      <c r="Q697" s="154">
        <v>3.0000000000000001E-5</v>
      </c>
      <c r="R697" s="154">
        <f>Q697*H697</f>
        <v>1.5975E-3</v>
      </c>
      <c r="S697" s="154">
        <v>0</v>
      </c>
      <c r="T697" s="155">
        <f>S697*H697</f>
        <v>0</v>
      </c>
      <c r="U697" s="34"/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  <c r="AR697" s="156" t="s">
        <v>311</v>
      </c>
      <c r="AT697" s="156" t="s">
        <v>191</v>
      </c>
      <c r="AU697" s="156" t="s">
        <v>85</v>
      </c>
      <c r="AY697" s="19" t="s">
        <v>189</v>
      </c>
      <c r="BE697" s="157">
        <f>IF(N697="základní",J697,0)</f>
        <v>0</v>
      </c>
      <c r="BF697" s="157">
        <f>IF(N697="snížená",J697,0)</f>
        <v>0</v>
      </c>
      <c r="BG697" s="157">
        <f>IF(N697="zákl. přenesená",J697,0)</f>
        <v>0</v>
      </c>
      <c r="BH697" s="157">
        <f>IF(N697="sníž. přenesená",J697,0)</f>
        <v>0</v>
      </c>
      <c r="BI697" s="157">
        <f>IF(N697="nulová",J697,0)</f>
        <v>0</v>
      </c>
      <c r="BJ697" s="19" t="s">
        <v>83</v>
      </c>
      <c r="BK697" s="157">
        <f>ROUND(I697*H697,2)</f>
        <v>0</v>
      </c>
      <c r="BL697" s="19" t="s">
        <v>311</v>
      </c>
      <c r="BM697" s="156" t="s">
        <v>1456</v>
      </c>
    </row>
    <row r="698" spans="1:65" s="2" customFormat="1" ht="11.25">
      <c r="A698" s="34"/>
      <c r="B698" s="35"/>
      <c r="C698" s="34"/>
      <c r="D698" s="158" t="s">
        <v>198</v>
      </c>
      <c r="E698" s="34"/>
      <c r="F698" s="159" t="s">
        <v>1457</v>
      </c>
      <c r="G698" s="34"/>
      <c r="H698" s="34"/>
      <c r="I698" s="160"/>
      <c r="J698" s="34"/>
      <c r="K698" s="34"/>
      <c r="L698" s="35"/>
      <c r="M698" s="161"/>
      <c r="N698" s="162"/>
      <c r="O698" s="55"/>
      <c r="P698" s="55"/>
      <c r="Q698" s="55"/>
      <c r="R698" s="55"/>
      <c r="S698" s="55"/>
      <c r="T698" s="56"/>
      <c r="U698" s="34"/>
      <c r="V698" s="34"/>
      <c r="W698" s="34"/>
      <c r="X698" s="34"/>
      <c r="Y698" s="34"/>
      <c r="Z698" s="34"/>
      <c r="AA698" s="34"/>
      <c r="AB698" s="34"/>
      <c r="AC698" s="34"/>
      <c r="AD698" s="34"/>
      <c r="AE698" s="34"/>
      <c r="AT698" s="19" t="s">
        <v>198</v>
      </c>
      <c r="AU698" s="19" t="s">
        <v>85</v>
      </c>
    </row>
    <row r="699" spans="1:65" s="13" customFormat="1" ht="11.25">
      <c r="B699" s="163"/>
      <c r="D699" s="164" t="s">
        <v>200</v>
      </c>
      <c r="E699" s="165" t="s">
        <v>3</v>
      </c>
      <c r="F699" s="166" t="s">
        <v>1458</v>
      </c>
      <c r="H699" s="165" t="s">
        <v>3</v>
      </c>
      <c r="I699" s="167"/>
      <c r="L699" s="163"/>
      <c r="M699" s="168"/>
      <c r="N699" s="169"/>
      <c r="O699" s="169"/>
      <c r="P699" s="169"/>
      <c r="Q699" s="169"/>
      <c r="R699" s="169"/>
      <c r="S699" s="169"/>
      <c r="T699" s="170"/>
      <c r="AT699" s="165" t="s">
        <v>200</v>
      </c>
      <c r="AU699" s="165" t="s">
        <v>85</v>
      </c>
      <c r="AV699" s="13" t="s">
        <v>83</v>
      </c>
      <c r="AW699" s="13" t="s">
        <v>37</v>
      </c>
      <c r="AX699" s="13" t="s">
        <v>76</v>
      </c>
      <c r="AY699" s="165" t="s">
        <v>189</v>
      </c>
    </row>
    <row r="700" spans="1:65" s="14" customFormat="1" ht="11.25">
      <c r="B700" s="171"/>
      <c r="D700" s="164" t="s">
        <v>200</v>
      </c>
      <c r="E700" s="172" t="s">
        <v>3</v>
      </c>
      <c r="F700" s="173" t="s">
        <v>1459</v>
      </c>
      <c r="H700" s="174">
        <v>41.253999999999998</v>
      </c>
      <c r="I700" s="175"/>
      <c r="L700" s="171"/>
      <c r="M700" s="176"/>
      <c r="N700" s="177"/>
      <c r="O700" s="177"/>
      <c r="P700" s="177"/>
      <c r="Q700" s="177"/>
      <c r="R700" s="177"/>
      <c r="S700" s="177"/>
      <c r="T700" s="178"/>
      <c r="AT700" s="172" t="s">
        <v>200</v>
      </c>
      <c r="AU700" s="172" t="s">
        <v>85</v>
      </c>
      <c r="AV700" s="14" t="s">
        <v>85</v>
      </c>
      <c r="AW700" s="14" t="s">
        <v>37</v>
      </c>
      <c r="AX700" s="14" t="s">
        <v>76</v>
      </c>
      <c r="AY700" s="172" t="s">
        <v>189</v>
      </c>
    </row>
    <row r="701" spans="1:65" s="14" customFormat="1" ht="11.25">
      <c r="B701" s="171"/>
      <c r="D701" s="164" t="s">
        <v>200</v>
      </c>
      <c r="E701" s="172" t="s">
        <v>3</v>
      </c>
      <c r="F701" s="173" t="s">
        <v>1460</v>
      </c>
      <c r="H701" s="174">
        <v>11.996</v>
      </c>
      <c r="I701" s="175"/>
      <c r="L701" s="171"/>
      <c r="M701" s="176"/>
      <c r="N701" s="177"/>
      <c r="O701" s="177"/>
      <c r="P701" s="177"/>
      <c r="Q701" s="177"/>
      <c r="R701" s="177"/>
      <c r="S701" s="177"/>
      <c r="T701" s="178"/>
      <c r="AT701" s="172" t="s">
        <v>200</v>
      </c>
      <c r="AU701" s="172" t="s">
        <v>85</v>
      </c>
      <c r="AV701" s="14" t="s">
        <v>85</v>
      </c>
      <c r="AW701" s="14" t="s">
        <v>37</v>
      </c>
      <c r="AX701" s="14" t="s">
        <v>76</v>
      </c>
      <c r="AY701" s="172" t="s">
        <v>189</v>
      </c>
    </row>
    <row r="702" spans="1:65" s="15" customFormat="1" ht="11.25">
      <c r="B702" s="179"/>
      <c r="D702" s="164" t="s">
        <v>200</v>
      </c>
      <c r="E702" s="180" t="s">
        <v>3</v>
      </c>
      <c r="F702" s="181" t="s">
        <v>203</v>
      </c>
      <c r="H702" s="182">
        <v>53.25</v>
      </c>
      <c r="I702" s="183"/>
      <c r="L702" s="179"/>
      <c r="M702" s="184"/>
      <c r="N702" s="185"/>
      <c r="O702" s="185"/>
      <c r="P702" s="185"/>
      <c r="Q702" s="185"/>
      <c r="R702" s="185"/>
      <c r="S702" s="185"/>
      <c r="T702" s="186"/>
      <c r="AT702" s="180" t="s">
        <v>200</v>
      </c>
      <c r="AU702" s="180" t="s">
        <v>85</v>
      </c>
      <c r="AV702" s="15" t="s">
        <v>196</v>
      </c>
      <c r="AW702" s="15" t="s">
        <v>37</v>
      </c>
      <c r="AX702" s="15" t="s">
        <v>83</v>
      </c>
      <c r="AY702" s="180" t="s">
        <v>189</v>
      </c>
    </row>
    <row r="703" spans="1:65" s="2" customFormat="1" ht="16.5" customHeight="1">
      <c r="A703" s="34"/>
      <c r="B703" s="144"/>
      <c r="C703" s="187" t="s">
        <v>1461</v>
      </c>
      <c r="D703" s="187" t="s">
        <v>235</v>
      </c>
      <c r="E703" s="188" t="s">
        <v>1462</v>
      </c>
      <c r="F703" s="189" t="s">
        <v>1463</v>
      </c>
      <c r="G703" s="190" t="s">
        <v>238</v>
      </c>
      <c r="H703" s="191">
        <v>8.4000000000000005E-2</v>
      </c>
      <c r="I703" s="192"/>
      <c r="J703" s="193">
        <f>ROUND(I703*H703,2)</f>
        <v>0</v>
      </c>
      <c r="K703" s="189" t="s">
        <v>195</v>
      </c>
      <c r="L703" s="194"/>
      <c r="M703" s="195" t="s">
        <v>3</v>
      </c>
      <c r="N703" s="196" t="s">
        <v>47</v>
      </c>
      <c r="O703" s="55"/>
      <c r="P703" s="154">
        <f>O703*H703</f>
        <v>0</v>
      </c>
      <c r="Q703" s="154">
        <v>1</v>
      </c>
      <c r="R703" s="154">
        <f>Q703*H703</f>
        <v>8.4000000000000005E-2</v>
      </c>
      <c r="S703" s="154">
        <v>0</v>
      </c>
      <c r="T703" s="155">
        <f>S703*H703</f>
        <v>0</v>
      </c>
      <c r="U703" s="34"/>
      <c r="V703" s="34"/>
      <c r="W703" s="34"/>
      <c r="X703" s="34"/>
      <c r="Y703" s="34"/>
      <c r="Z703" s="34"/>
      <c r="AA703" s="34"/>
      <c r="AB703" s="34"/>
      <c r="AC703" s="34"/>
      <c r="AD703" s="34"/>
      <c r="AE703" s="34"/>
      <c r="AR703" s="156" t="s">
        <v>418</v>
      </c>
      <c r="AT703" s="156" t="s">
        <v>235</v>
      </c>
      <c r="AU703" s="156" t="s">
        <v>85</v>
      </c>
      <c r="AY703" s="19" t="s">
        <v>189</v>
      </c>
      <c r="BE703" s="157">
        <f>IF(N703="základní",J703,0)</f>
        <v>0</v>
      </c>
      <c r="BF703" s="157">
        <f>IF(N703="snížená",J703,0)</f>
        <v>0</v>
      </c>
      <c r="BG703" s="157">
        <f>IF(N703="zákl. přenesená",J703,0)</f>
        <v>0</v>
      </c>
      <c r="BH703" s="157">
        <f>IF(N703="sníž. přenesená",J703,0)</f>
        <v>0</v>
      </c>
      <c r="BI703" s="157">
        <f>IF(N703="nulová",J703,0)</f>
        <v>0</v>
      </c>
      <c r="BJ703" s="19" t="s">
        <v>83</v>
      </c>
      <c r="BK703" s="157">
        <f>ROUND(I703*H703,2)</f>
        <v>0</v>
      </c>
      <c r="BL703" s="19" t="s">
        <v>311</v>
      </c>
      <c r="BM703" s="156" t="s">
        <v>1464</v>
      </c>
    </row>
    <row r="704" spans="1:65" s="14" customFormat="1" ht="11.25">
      <c r="B704" s="171"/>
      <c r="D704" s="164" t="s">
        <v>200</v>
      </c>
      <c r="E704" s="172" t="s">
        <v>3</v>
      </c>
      <c r="F704" s="173" t="s">
        <v>1465</v>
      </c>
      <c r="H704" s="174">
        <v>8.4000000000000005E-2</v>
      </c>
      <c r="I704" s="175"/>
      <c r="L704" s="171"/>
      <c r="M704" s="176"/>
      <c r="N704" s="177"/>
      <c r="O704" s="177"/>
      <c r="P704" s="177"/>
      <c r="Q704" s="177"/>
      <c r="R704" s="177"/>
      <c r="S704" s="177"/>
      <c r="T704" s="178"/>
      <c r="AT704" s="172" t="s">
        <v>200</v>
      </c>
      <c r="AU704" s="172" t="s">
        <v>85</v>
      </c>
      <c r="AV704" s="14" t="s">
        <v>85</v>
      </c>
      <c r="AW704" s="14" t="s">
        <v>37</v>
      </c>
      <c r="AX704" s="14" t="s">
        <v>76</v>
      </c>
      <c r="AY704" s="172" t="s">
        <v>189</v>
      </c>
    </row>
    <row r="705" spans="1:65" s="15" customFormat="1" ht="11.25">
      <c r="B705" s="179"/>
      <c r="D705" s="164" t="s">
        <v>200</v>
      </c>
      <c r="E705" s="180" t="s">
        <v>3</v>
      </c>
      <c r="F705" s="181" t="s">
        <v>203</v>
      </c>
      <c r="H705" s="182">
        <v>8.4000000000000005E-2</v>
      </c>
      <c r="I705" s="183"/>
      <c r="L705" s="179"/>
      <c r="M705" s="184"/>
      <c r="N705" s="185"/>
      <c r="O705" s="185"/>
      <c r="P705" s="185"/>
      <c r="Q705" s="185"/>
      <c r="R705" s="185"/>
      <c r="S705" s="185"/>
      <c r="T705" s="186"/>
      <c r="AT705" s="180" t="s">
        <v>200</v>
      </c>
      <c r="AU705" s="180" t="s">
        <v>85</v>
      </c>
      <c r="AV705" s="15" t="s">
        <v>196</v>
      </c>
      <c r="AW705" s="15" t="s">
        <v>37</v>
      </c>
      <c r="AX705" s="15" t="s">
        <v>83</v>
      </c>
      <c r="AY705" s="180" t="s">
        <v>189</v>
      </c>
    </row>
    <row r="706" spans="1:65" s="2" customFormat="1" ht="16.5" customHeight="1">
      <c r="A706" s="34"/>
      <c r="B706" s="144"/>
      <c r="C706" s="145" t="s">
        <v>1466</v>
      </c>
      <c r="D706" s="145" t="s">
        <v>191</v>
      </c>
      <c r="E706" s="146" t="s">
        <v>1467</v>
      </c>
      <c r="F706" s="147" t="s">
        <v>1468</v>
      </c>
      <c r="G706" s="148" t="s">
        <v>221</v>
      </c>
      <c r="H706" s="149">
        <v>53.25</v>
      </c>
      <c r="I706" s="150"/>
      <c r="J706" s="151">
        <f>ROUND(I706*H706,2)</f>
        <v>0</v>
      </c>
      <c r="K706" s="147" t="s">
        <v>195</v>
      </c>
      <c r="L706" s="35"/>
      <c r="M706" s="152" t="s">
        <v>3</v>
      </c>
      <c r="N706" s="153" t="s">
        <v>47</v>
      </c>
      <c r="O706" s="55"/>
      <c r="P706" s="154">
        <f>O706*H706</f>
        <v>0</v>
      </c>
      <c r="Q706" s="154">
        <v>0</v>
      </c>
      <c r="R706" s="154">
        <f>Q706*H706</f>
        <v>0</v>
      </c>
      <c r="S706" s="154">
        <v>0</v>
      </c>
      <c r="T706" s="155">
        <f>S706*H706</f>
        <v>0</v>
      </c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R706" s="156" t="s">
        <v>311</v>
      </c>
      <c r="AT706" s="156" t="s">
        <v>191</v>
      </c>
      <c r="AU706" s="156" t="s">
        <v>85</v>
      </c>
      <c r="AY706" s="19" t="s">
        <v>189</v>
      </c>
      <c r="BE706" s="157">
        <f>IF(N706="základní",J706,0)</f>
        <v>0</v>
      </c>
      <c r="BF706" s="157">
        <f>IF(N706="snížená",J706,0)</f>
        <v>0</v>
      </c>
      <c r="BG706" s="157">
        <f>IF(N706="zákl. přenesená",J706,0)</f>
        <v>0</v>
      </c>
      <c r="BH706" s="157">
        <f>IF(N706="sníž. přenesená",J706,0)</f>
        <v>0</v>
      </c>
      <c r="BI706" s="157">
        <f>IF(N706="nulová",J706,0)</f>
        <v>0</v>
      </c>
      <c r="BJ706" s="19" t="s">
        <v>83</v>
      </c>
      <c r="BK706" s="157">
        <f>ROUND(I706*H706,2)</f>
        <v>0</v>
      </c>
      <c r="BL706" s="19" t="s">
        <v>311</v>
      </c>
      <c r="BM706" s="156" t="s">
        <v>1469</v>
      </c>
    </row>
    <row r="707" spans="1:65" s="2" customFormat="1" ht="11.25">
      <c r="A707" s="34"/>
      <c r="B707" s="35"/>
      <c r="C707" s="34"/>
      <c r="D707" s="158" t="s">
        <v>198</v>
      </c>
      <c r="E707" s="34"/>
      <c r="F707" s="159" t="s">
        <v>1470</v>
      </c>
      <c r="G707" s="34"/>
      <c r="H707" s="34"/>
      <c r="I707" s="160"/>
      <c r="J707" s="34"/>
      <c r="K707" s="34"/>
      <c r="L707" s="35"/>
      <c r="M707" s="161"/>
      <c r="N707" s="162"/>
      <c r="O707" s="55"/>
      <c r="P707" s="55"/>
      <c r="Q707" s="55"/>
      <c r="R707" s="55"/>
      <c r="S707" s="55"/>
      <c r="T707" s="56"/>
      <c r="U707" s="34"/>
      <c r="V707" s="34"/>
      <c r="W707" s="34"/>
      <c r="X707" s="34"/>
      <c r="Y707" s="34"/>
      <c r="Z707" s="34"/>
      <c r="AA707" s="34"/>
      <c r="AB707" s="34"/>
      <c r="AC707" s="34"/>
      <c r="AD707" s="34"/>
      <c r="AE707" s="34"/>
      <c r="AT707" s="19" t="s">
        <v>198</v>
      </c>
      <c r="AU707" s="19" t="s">
        <v>85</v>
      </c>
    </row>
    <row r="708" spans="1:65" s="13" customFormat="1" ht="11.25">
      <c r="B708" s="163"/>
      <c r="D708" s="164" t="s">
        <v>200</v>
      </c>
      <c r="E708" s="165" t="s">
        <v>3</v>
      </c>
      <c r="F708" s="166" t="s">
        <v>1471</v>
      </c>
      <c r="H708" s="165" t="s">
        <v>3</v>
      </c>
      <c r="I708" s="167"/>
      <c r="L708" s="163"/>
      <c r="M708" s="168"/>
      <c r="N708" s="169"/>
      <c r="O708" s="169"/>
      <c r="P708" s="169"/>
      <c r="Q708" s="169"/>
      <c r="R708" s="169"/>
      <c r="S708" s="169"/>
      <c r="T708" s="170"/>
      <c r="AT708" s="165" t="s">
        <v>200</v>
      </c>
      <c r="AU708" s="165" t="s">
        <v>85</v>
      </c>
      <c r="AV708" s="13" t="s">
        <v>83</v>
      </c>
      <c r="AW708" s="13" t="s">
        <v>37</v>
      </c>
      <c r="AX708" s="13" t="s">
        <v>76</v>
      </c>
      <c r="AY708" s="165" t="s">
        <v>189</v>
      </c>
    </row>
    <row r="709" spans="1:65" s="14" customFormat="1" ht="11.25">
      <c r="B709" s="171"/>
      <c r="D709" s="164" t="s">
        <v>200</v>
      </c>
      <c r="E709" s="172" t="s">
        <v>3</v>
      </c>
      <c r="F709" s="173" t="s">
        <v>1459</v>
      </c>
      <c r="H709" s="174">
        <v>41.253999999999998</v>
      </c>
      <c r="I709" s="175"/>
      <c r="L709" s="171"/>
      <c r="M709" s="176"/>
      <c r="N709" s="177"/>
      <c r="O709" s="177"/>
      <c r="P709" s="177"/>
      <c r="Q709" s="177"/>
      <c r="R709" s="177"/>
      <c r="S709" s="177"/>
      <c r="T709" s="178"/>
      <c r="AT709" s="172" t="s">
        <v>200</v>
      </c>
      <c r="AU709" s="172" t="s">
        <v>85</v>
      </c>
      <c r="AV709" s="14" t="s">
        <v>85</v>
      </c>
      <c r="AW709" s="14" t="s">
        <v>37</v>
      </c>
      <c r="AX709" s="14" t="s">
        <v>76</v>
      </c>
      <c r="AY709" s="172" t="s">
        <v>189</v>
      </c>
    </row>
    <row r="710" spans="1:65" s="14" customFormat="1" ht="11.25">
      <c r="B710" s="171"/>
      <c r="D710" s="164" t="s">
        <v>200</v>
      </c>
      <c r="E710" s="172" t="s">
        <v>3</v>
      </c>
      <c r="F710" s="173" t="s">
        <v>1460</v>
      </c>
      <c r="H710" s="174">
        <v>11.996</v>
      </c>
      <c r="I710" s="175"/>
      <c r="L710" s="171"/>
      <c r="M710" s="176"/>
      <c r="N710" s="177"/>
      <c r="O710" s="177"/>
      <c r="P710" s="177"/>
      <c r="Q710" s="177"/>
      <c r="R710" s="177"/>
      <c r="S710" s="177"/>
      <c r="T710" s="178"/>
      <c r="AT710" s="172" t="s">
        <v>200</v>
      </c>
      <c r="AU710" s="172" t="s">
        <v>85</v>
      </c>
      <c r="AV710" s="14" t="s">
        <v>85</v>
      </c>
      <c r="AW710" s="14" t="s">
        <v>37</v>
      </c>
      <c r="AX710" s="14" t="s">
        <v>76</v>
      </c>
      <c r="AY710" s="172" t="s">
        <v>189</v>
      </c>
    </row>
    <row r="711" spans="1:65" s="15" customFormat="1" ht="11.25">
      <c r="B711" s="179"/>
      <c r="D711" s="164" t="s">
        <v>200</v>
      </c>
      <c r="E711" s="180" t="s">
        <v>3</v>
      </c>
      <c r="F711" s="181" t="s">
        <v>203</v>
      </c>
      <c r="H711" s="182">
        <v>53.25</v>
      </c>
      <c r="I711" s="183"/>
      <c r="L711" s="179"/>
      <c r="M711" s="184"/>
      <c r="N711" s="185"/>
      <c r="O711" s="185"/>
      <c r="P711" s="185"/>
      <c r="Q711" s="185"/>
      <c r="R711" s="185"/>
      <c r="S711" s="185"/>
      <c r="T711" s="186"/>
      <c r="AT711" s="180" t="s">
        <v>200</v>
      </c>
      <c r="AU711" s="180" t="s">
        <v>85</v>
      </c>
      <c r="AV711" s="15" t="s">
        <v>196</v>
      </c>
      <c r="AW711" s="15" t="s">
        <v>37</v>
      </c>
      <c r="AX711" s="15" t="s">
        <v>83</v>
      </c>
      <c r="AY711" s="180" t="s">
        <v>189</v>
      </c>
    </row>
    <row r="712" spans="1:65" s="2" customFormat="1" ht="24.2" customHeight="1">
      <c r="A712" s="34"/>
      <c r="B712" s="144"/>
      <c r="C712" s="187" t="s">
        <v>1472</v>
      </c>
      <c r="D712" s="187" t="s">
        <v>235</v>
      </c>
      <c r="E712" s="188" t="s">
        <v>1473</v>
      </c>
      <c r="F712" s="189" t="s">
        <v>1474</v>
      </c>
      <c r="G712" s="190" t="s">
        <v>221</v>
      </c>
      <c r="H712" s="191">
        <v>62.061999999999998</v>
      </c>
      <c r="I712" s="192"/>
      <c r="J712" s="193">
        <f>ROUND(I712*H712,2)</f>
        <v>0</v>
      </c>
      <c r="K712" s="189" t="s">
        <v>195</v>
      </c>
      <c r="L712" s="194"/>
      <c r="M712" s="195" t="s">
        <v>3</v>
      </c>
      <c r="N712" s="196" t="s">
        <v>47</v>
      </c>
      <c r="O712" s="55"/>
      <c r="P712" s="154">
        <f>O712*H712</f>
        <v>0</v>
      </c>
      <c r="Q712" s="154">
        <v>4.7000000000000002E-3</v>
      </c>
      <c r="R712" s="154">
        <f>Q712*H712</f>
        <v>0.29169139999999999</v>
      </c>
      <c r="S712" s="154">
        <v>0</v>
      </c>
      <c r="T712" s="155">
        <f>S712*H712</f>
        <v>0</v>
      </c>
      <c r="U712" s="34"/>
      <c r="V712" s="34"/>
      <c r="W712" s="34"/>
      <c r="X712" s="34"/>
      <c r="Y712" s="34"/>
      <c r="Z712" s="34"/>
      <c r="AA712" s="34"/>
      <c r="AB712" s="34"/>
      <c r="AC712" s="34"/>
      <c r="AD712" s="34"/>
      <c r="AE712" s="34"/>
      <c r="AR712" s="156" t="s">
        <v>418</v>
      </c>
      <c r="AT712" s="156" t="s">
        <v>235</v>
      </c>
      <c r="AU712" s="156" t="s">
        <v>85</v>
      </c>
      <c r="AY712" s="19" t="s">
        <v>189</v>
      </c>
      <c r="BE712" s="157">
        <f>IF(N712="základní",J712,0)</f>
        <v>0</v>
      </c>
      <c r="BF712" s="157">
        <f>IF(N712="snížená",J712,0)</f>
        <v>0</v>
      </c>
      <c r="BG712" s="157">
        <f>IF(N712="zákl. přenesená",J712,0)</f>
        <v>0</v>
      </c>
      <c r="BH712" s="157">
        <f>IF(N712="sníž. přenesená",J712,0)</f>
        <v>0</v>
      </c>
      <c r="BI712" s="157">
        <f>IF(N712="nulová",J712,0)</f>
        <v>0</v>
      </c>
      <c r="BJ712" s="19" t="s">
        <v>83</v>
      </c>
      <c r="BK712" s="157">
        <f>ROUND(I712*H712,2)</f>
        <v>0</v>
      </c>
      <c r="BL712" s="19" t="s">
        <v>311</v>
      </c>
      <c r="BM712" s="156" t="s">
        <v>1475</v>
      </c>
    </row>
    <row r="713" spans="1:65" s="13" customFormat="1" ht="11.25">
      <c r="B713" s="163"/>
      <c r="D713" s="164" t="s">
        <v>200</v>
      </c>
      <c r="E713" s="165" t="s">
        <v>3</v>
      </c>
      <c r="F713" s="166" t="s">
        <v>1476</v>
      </c>
      <c r="H713" s="165" t="s">
        <v>3</v>
      </c>
      <c r="I713" s="167"/>
      <c r="L713" s="163"/>
      <c r="M713" s="168"/>
      <c r="N713" s="169"/>
      <c r="O713" s="169"/>
      <c r="P713" s="169"/>
      <c r="Q713" s="169"/>
      <c r="R713" s="169"/>
      <c r="S713" s="169"/>
      <c r="T713" s="170"/>
      <c r="AT713" s="165" t="s">
        <v>200</v>
      </c>
      <c r="AU713" s="165" t="s">
        <v>85</v>
      </c>
      <c r="AV713" s="13" t="s">
        <v>83</v>
      </c>
      <c r="AW713" s="13" t="s">
        <v>37</v>
      </c>
      <c r="AX713" s="13" t="s">
        <v>76</v>
      </c>
      <c r="AY713" s="165" t="s">
        <v>189</v>
      </c>
    </row>
    <row r="714" spans="1:65" s="14" customFormat="1" ht="11.25">
      <c r="B714" s="171"/>
      <c r="D714" s="164" t="s">
        <v>200</v>
      </c>
      <c r="E714" s="172" t="s">
        <v>3</v>
      </c>
      <c r="F714" s="173" t="s">
        <v>1477</v>
      </c>
      <c r="H714" s="174">
        <v>48.081000000000003</v>
      </c>
      <c r="I714" s="175"/>
      <c r="L714" s="171"/>
      <c r="M714" s="176"/>
      <c r="N714" s="177"/>
      <c r="O714" s="177"/>
      <c r="P714" s="177"/>
      <c r="Q714" s="177"/>
      <c r="R714" s="177"/>
      <c r="S714" s="177"/>
      <c r="T714" s="178"/>
      <c r="AT714" s="172" t="s">
        <v>200</v>
      </c>
      <c r="AU714" s="172" t="s">
        <v>85</v>
      </c>
      <c r="AV714" s="14" t="s">
        <v>85</v>
      </c>
      <c r="AW714" s="14" t="s">
        <v>37</v>
      </c>
      <c r="AX714" s="14" t="s">
        <v>76</v>
      </c>
      <c r="AY714" s="172" t="s">
        <v>189</v>
      </c>
    </row>
    <row r="715" spans="1:65" s="14" customFormat="1" ht="11.25">
      <c r="B715" s="171"/>
      <c r="D715" s="164" t="s">
        <v>200</v>
      </c>
      <c r="E715" s="172" t="s">
        <v>3</v>
      </c>
      <c r="F715" s="173" t="s">
        <v>1478</v>
      </c>
      <c r="H715" s="174">
        <v>13.981</v>
      </c>
      <c r="I715" s="175"/>
      <c r="L715" s="171"/>
      <c r="M715" s="176"/>
      <c r="N715" s="177"/>
      <c r="O715" s="177"/>
      <c r="P715" s="177"/>
      <c r="Q715" s="177"/>
      <c r="R715" s="177"/>
      <c r="S715" s="177"/>
      <c r="T715" s="178"/>
      <c r="AT715" s="172" t="s">
        <v>200</v>
      </c>
      <c r="AU715" s="172" t="s">
        <v>85</v>
      </c>
      <c r="AV715" s="14" t="s">
        <v>85</v>
      </c>
      <c r="AW715" s="14" t="s">
        <v>37</v>
      </c>
      <c r="AX715" s="14" t="s">
        <v>76</v>
      </c>
      <c r="AY715" s="172" t="s">
        <v>189</v>
      </c>
    </row>
    <row r="716" spans="1:65" s="15" customFormat="1" ht="11.25">
      <c r="B716" s="179"/>
      <c r="D716" s="164" t="s">
        <v>200</v>
      </c>
      <c r="E716" s="180" t="s">
        <v>3</v>
      </c>
      <c r="F716" s="181" t="s">
        <v>203</v>
      </c>
      <c r="H716" s="182">
        <v>62.061999999999998</v>
      </c>
      <c r="I716" s="183"/>
      <c r="L716" s="179"/>
      <c r="M716" s="184"/>
      <c r="N716" s="185"/>
      <c r="O716" s="185"/>
      <c r="P716" s="185"/>
      <c r="Q716" s="185"/>
      <c r="R716" s="185"/>
      <c r="S716" s="185"/>
      <c r="T716" s="186"/>
      <c r="AT716" s="180" t="s">
        <v>200</v>
      </c>
      <c r="AU716" s="180" t="s">
        <v>85</v>
      </c>
      <c r="AV716" s="15" t="s">
        <v>196</v>
      </c>
      <c r="AW716" s="15" t="s">
        <v>37</v>
      </c>
      <c r="AX716" s="15" t="s">
        <v>83</v>
      </c>
      <c r="AY716" s="180" t="s">
        <v>189</v>
      </c>
    </row>
    <row r="717" spans="1:65" s="2" customFormat="1" ht="16.5" customHeight="1">
      <c r="A717" s="34"/>
      <c r="B717" s="144"/>
      <c r="C717" s="145" t="s">
        <v>1479</v>
      </c>
      <c r="D717" s="145" t="s">
        <v>191</v>
      </c>
      <c r="E717" s="146" t="s">
        <v>1480</v>
      </c>
      <c r="F717" s="147" t="s">
        <v>1481</v>
      </c>
      <c r="G717" s="148" t="s">
        <v>221</v>
      </c>
      <c r="H717" s="149">
        <v>159.45599999999999</v>
      </c>
      <c r="I717" s="150"/>
      <c r="J717" s="151">
        <f>ROUND(I717*H717,2)</f>
        <v>0</v>
      </c>
      <c r="K717" s="147" t="s">
        <v>195</v>
      </c>
      <c r="L717" s="35"/>
      <c r="M717" s="152" t="s">
        <v>3</v>
      </c>
      <c r="N717" s="153" t="s">
        <v>47</v>
      </c>
      <c r="O717" s="55"/>
      <c r="P717" s="154">
        <f>O717*H717</f>
        <v>0</v>
      </c>
      <c r="Q717" s="154">
        <v>3.8000000000000002E-4</v>
      </c>
      <c r="R717" s="154">
        <f>Q717*H717</f>
        <v>6.0593279999999999E-2</v>
      </c>
      <c r="S717" s="154">
        <v>0</v>
      </c>
      <c r="T717" s="155">
        <f>S717*H717</f>
        <v>0</v>
      </c>
      <c r="U717" s="34"/>
      <c r="V717" s="34"/>
      <c r="W717" s="34"/>
      <c r="X717" s="34"/>
      <c r="Y717" s="34"/>
      <c r="Z717" s="34"/>
      <c r="AA717" s="34"/>
      <c r="AB717" s="34"/>
      <c r="AC717" s="34"/>
      <c r="AD717" s="34"/>
      <c r="AE717" s="34"/>
      <c r="AR717" s="156" t="s">
        <v>311</v>
      </c>
      <c r="AT717" s="156" t="s">
        <v>191</v>
      </c>
      <c r="AU717" s="156" t="s">
        <v>85</v>
      </c>
      <c r="AY717" s="19" t="s">
        <v>189</v>
      </c>
      <c r="BE717" s="157">
        <f>IF(N717="základní",J717,0)</f>
        <v>0</v>
      </c>
      <c r="BF717" s="157">
        <f>IF(N717="snížená",J717,0)</f>
        <v>0</v>
      </c>
      <c r="BG717" s="157">
        <f>IF(N717="zákl. přenesená",J717,0)</f>
        <v>0</v>
      </c>
      <c r="BH717" s="157">
        <f>IF(N717="sníž. přenesená",J717,0)</f>
        <v>0</v>
      </c>
      <c r="BI717" s="157">
        <f>IF(N717="nulová",J717,0)</f>
        <v>0</v>
      </c>
      <c r="BJ717" s="19" t="s">
        <v>83</v>
      </c>
      <c r="BK717" s="157">
        <f>ROUND(I717*H717,2)</f>
        <v>0</v>
      </c>
      <c r="BL717" s="19" t="s">
        <v>311</v>
      </c>
      <c r="BM717" s="156" t="s">
        <v>1482</v>
      </c>
    </row>
    <row r="718" spans="1:65" s="2" customFormat="1" ht="11.25">
      <c r="A718" s="34"/>
      <c r="B718" s="35"/>
      <c r="C718" s="34"/>
      <c r="D718" s="158" t="s">
        <v>198</v>
      </c>
      <c r="E718" s="34"/>
      <c r="F718" s="159" t="s">
        <v>1483</v>
      </c>
      <c r="G718" s="34"/>
      <c r="H718" s="34"/>
      <c r="I718" s="160"/>
      <c r="J718" s="34"/>
      <c r="K718" s="34"/>
      <c r="L718" s="35"/>
      <c r="M718" s="161"/>
      <c r="N718" s="162"/>
      <c r="O718" s="55"/>
      <c r="P718" s="55"/>
      <c r="Q718" s="55"/>
      <c r="R718" s="55"/>
      <c r="S718" s="55"/>
      <c r="T718" s="56"/>
      <c r="U718" s="34"/>
      <c r="V718" s="34"/>
      <c r="W718" s="34"/>
      <c r="X718" s="34"/>
      <c r="Y718" s="34"/>
      <c r="Z718" s="34"/>
      <c r="AA718" s="34"/>
      <c r="AB718" s="34"/>
      <c r="AC718" s="34"/>
      <c r="AD718" s="34"/>
      <c r="AE718" s="34"/>
      <c r="AT718" s="19" t="s">
        <v>198</v>
      </c>
      <c r="AU718" s="19" t="s">
        <v>85</v>
      </c>
    </row>
    <row r="719" spans="1:65" s="14" customFormat="1" ht="11.25">
      <c r="B719" s="171"/>
      <c r="D719" s="164" t="s">
        <v>200</v>
      </c>
      <c r="E719" s="172" t="s">
        <v>3</v>
      </c>
      <c r="F719" s="173" t="s">
        <v>1484</v>
      </c>
      <c r="H719" s="174">
        <v>159.45599999999999</v>
      </c>
      <c r="I719" s="175"/>
      <c r="L719" s="171"/>
      <c r="M719" s="176"/>
      <c r="N719" s="177"/>
      <c r="O719" s="177"/>
      <c r="P719" s="177"/>
      <c r="Q719" s="177"/>
      <c r="R719" s="177"/>
      <c r="S719" s="177"/>
      <c r="T719" s="178"/>
      <c r="AT719" s="172" t="s">
        <v>200</v>
      </c>
      <c r="AU719" s="172" t="s">
        <v>85</v>
      </c>
      <c r="AV719" s="14" t="s">
        <v>85</v>
      </c>
      <c r="AW719" s="14" t="s">
        <v>37</v>
      </c>
      <c r="AX719" s="14" t="s">
        <v>76</v>
      </c>
      <c r="AY719" s="172" t="s">
        <v>189</v>
      </c>
    </row>
    <row r="720" spans="1:65" s="15" customFormat="1" ht="11.25">
      <c r="B720" s="179"/>
      <c r="D720" s="164" t="s">
        <v>200</v>
      </c>
      <c r="E720" s="180" t="s">
        <v>3</v>
      </c>
      <c r="F720" s="181" t="s">
        <v>203</v>
      </c>
      <c r="H720" s="182">
        <v>159.45599999999999</v>
      </c>
      <c r="I720" s="183"/>
      <c r="L720" s="179"/>
      <c r="M720" s="184"/>
      <c r="N720" s="185"/>
      <c r="O720" s="185"/>
      <c r="P720" s="185"/>
      <c r="Q720" s="185"/>
      <c r="R720" s="185"/>
      <c r="S720" s="185"/>
      <c r="T720" s="186"/>
      <c r="AT720" s="180" t="s">
        <v>200</v>
      </c>
      <c r="AU720" s="180" t="s">
        <v>85</v>
      </c>
      <c r="AV720" s="15" t="s">
        <v>196</v>
      </c>
      <c r="AW720" s="15" t="s">
        <v>37</v>
      </c>
      <c r="AX720" s="15" t="s">
        <v>83</v>
      </c>
      <c r="AY720" s="180" t="s">
        <v>189</v>
      </c>
    </row>
    <row r="721" spans="1:65" s="2" customFormat="1" ht="24.2" customHeight="1">
      <c r="A721" s="34"/>
      <c r="B721" s="144"/>
      <c r="C721" s="187" t="s">
        <v>1485</v>
      </c>
      <c r="D721" s="187" t="s">
        <v>235</v>
      </c>
      <c r="E721" s="188" t="s">
        <v>1442</v>
      </c>
      <c r="F721" s="189" t="s">
        <v>1443</v>
      </c>
      <c r="G721" s="190" t="s">
        <v>221</v>
      </c>
      <c r="H721" s="191">
        <v>185.846</v>
      </c>
      <c r="I721" s="192"/>
      <c r="J721" s="193">
        <f>ROUND(I721*H721,2)</f>
        <v>0</v>
      </c>
      <c r="K721" s="189" t="s">
        <v>195</v>
      </c>
      <c r="L721" s="194"/>
      <c r="M721" s="195" t="s">
        <v>3</v>
      </c>
      <c r="N721" s="196" t="s">
        <v>47</v>
      </c>
      <c r="O721" s="55"/>
      <c r="P721" s="154">
        <f>O721*H721</f>
        <v>0</v>
      </c>
      <c r="Q721" s="154">
        <v>6.4999999999999997E-3</v>
      </c>
      <c r="R721" s="154">
        <f>Q721*H721</f>
        <v>1.207999</v>
      </c>
      <c r="S721" s="154">
        <v>0</v>
      </c>
      <c r="T721" s="155">
        <f>S721*H721</f>
        <v>0</v>
      </c>
      <c r="U721" s="34"/>
      <c r="V721" s="34"/>
      <c r="W721" s="34"/>
      <c r="X721" s="34"/>
      <c r="Y721" s="34"/>
      <c r="Z721" s="34"/>
      <c r="AA721" s="34"/>
      <c r="AB721" s="34"/>
      <c r="AC721" s="34"/>
      <c r="AD721" s="34"/>
      <c r="AE721" s="34"/>
      <c r="AR721" s="156" t="s">
        <v>418</v>
      </c>
      <c r="AT721" s="156" t="s">
        <v>235</v>
      </c>
      <c r="AU721" s="156" t="s">
        <v>85</v>
      </c>
      <c r="AY721" s="19" t="s">
        <v>189</v>
      </c>
      <c r="BE721" s="157">
        <f>IF(N721="základní",J721,0)</f>
        <v>0</v>
      </c>
      <c r="BF721" s="157">
        <f>IF(N721="snížená",J721,0)</f>
        <v>0</v>
      </c>
      <c r="BG721" s="157">
        <f>IF(N721="zákl. přenesená",J721,0)</f>
        <v>0</v>
      </c>
      <c r="BH721" s="157">
        <f>IF(N721="sníž. přenesená",J721,0)</f>
        <v>0</v>
      </c>
      <c r="BI721" s="157">
        <f>IF(N721="nulová",J721,0)</f>
        <v>0</v>
      </c>
      <c r="BJ721" s="19" t="s">
        <v>83</v>
      </c>
      <c r="BK721" s="157">
        <f>ROUND(I721*H721,2)</f>
        <v>0</v>
      </c>
      <c r="BL721" s="19" t="s">
        <v>311</v>
      </c>
      <c r="BM721" s="156" t="s">
        <v>1486</v>
      </c>
    </row>
    <row r="722" spans="1:65" s="14" customFormat="1" ht="11.25">
      <c r="B722" s="171"/>
      <c r="D722" s="164" t="s">
        <v>200</v>
      </c>
      <c r="E722" s="172" t="s">
        <v>3</v>
      </c>
      <c r="F722" s="173" t="s">
        <v>1487</v>
      </c>
      <c r="H722" s="174">
        <v>185.846</v>
      </c>
      <c r="I722" s="175"/>
      <c r="L722" s="171"/>
      <c r="M722" s="176"/>
      <c r="N722" s="177"/>
      <c r="O722" s="177"/>
      <c r="P722" s="177"/>
      <c r="Q722" s="177"/>
      <c r="R722" s="177"/>
      <c r="S722" s="177"/>
      <c r="T722" s="178"/>
      <c r="AT722" s="172" t="s">
        <v>200</v>
      </c>
      <c r="AU722" s="172" t="s">
        <v>85</v>
      </c>
      <c r="AV722" s="14" t="s">
        <v>85</v>
      </c>
      <c r="AW722" s="14" t="s">
        <v>37</v>
      </c>
      <c r="AX722" s="14" t="s">
        <v>76</v>
      </c>
      <c r="AY722" s="172" t="s">
        <v>189</v>
      </c>
    </row>
    <row r="723" spans="1:65" s="15" customFormat="1" ht="11.25">
      <c r="B723" s="179"/>
      <c r="D723" s="164" t="s">
        <v>200</v>
      </c>
      <c r="E723" s="180" t="s">
        <v>3</v>
      </c>
      <c r="F723" s="181" t="s">
        <v>203</v>
      </c>
      <c r="H723" s="182">
        <v>185.846</v>
      </c>
      <c r="I723" s="183"/>
      <c r="L723" s="179"/>
      <c r="M723" s="184"/>
      <c r="N723" s="185"/>
      <c r="O723" s="185"/>
      <c r="P723" s="185"/>
      <c r="Q723" s="185"/>
      <c r="R723" s="185"/>
      <c r="S723" s="185"/>
      <c r="T723" s="186"/>
      <c r="AT723" s="180" t="s">
        <v>200</v>
      </c>
      <c r="AU723" s="180" t="s">
        <v>85</v>
      </c>
      <c r="AV723" s="15" t="s">
        <v>196</v>
      </c>
      <c r="AW723" s="15" t="s">
        <v>37</v>
      </c>
      <c r="AX723" s="15" t="s">
        <v>83</v>
      </c>
      <c r="AY723" s="180" t="s">
        <v>189</v>
      </c>
    </row>
    <row r="724" spans="1:65" s="2" customFormat="1" ht="16.5" customHeight="1">
      <c r="A724" s="34"/>
      <c r="B724" s="144"/>
      <c r="C724" s="145" t="s">
        <v>1488</v>
      </c>
      <c r="D724" s="145" t="s">
        <v>191</v>
      </c>
      <c r="E724" s="146" t="s">
        <v>1489</v>
      </c>
      <c r="F724" s="147" t="s">
        <v>1490</v>
      </c>
      <c r="G724" s="148" t="s">
        <v>221</v>
      </c>
      <c r="H724" s="149">
        <v>318.69400000000002</v>
      </c>
      <c r="I724" s="150"/>
      <c r="J724" s="151">
        <f>ROUND(I724*H724,2)</f>
        <v>0</v>
      </c>
      <c r="K724" s="147" t="s">
        <v>195</v>
      </c>
      <c r="L724" s="35"/>
      <c r="M724" s="152" t="s">
        <v>3</v>
      </c>
      <c r="N724" s="153" t="s">
        <v>47</v>
      </c>
      <c r="O724" s="55"/>
      <c r="P724" s="154">
        <f>O724*H724</f>
        <v>0</v>
      </c>
      <c r="Q724" s="154">
        <v>1E-4</v>
      </c>
      <c r="R724" s="154">
        <f>Q724*H724</f>
        <v>3.1869400000000006E-2</v>
      </c>
      <c r="S724" s="154">
        <v>0</v>
      </c>
      <c r="T724" s="155">
        <f>S724*H724</f>
        <v>0</v>
      </c>
      <c r="U724" s="34"/>
      <c r="V724" s="34"/>
      <c r="W724" s="34"/>
      <c r="X724" s="34"/>
      <c r="Y724" s="34"/>
      <c r="Z724" s="34"/>
      <c r="AA724" s="34"/>
      <c r="AB724" s="34"/>
      <c r="AC724" s="34"/>
      <c r="AD724" s="34"/>
      <c r="AE724" s="34"/>
      <c r="AR724" s="156" t="s">
        <v>311</v>
      </c>
      <c r="AT724" s="156" t="s">
        <v>191</v>
      </c>
      <c r="AU724" s="156" t="s">
        <v>85</v>
      </c>
      <c r="AY724" s="19" t="s">
        <v>189</v>
      </c>
      <c r="BE724" s="157">
        <f>IF(N724="základní",J724,0)</f>
        <v>0</v>
      </c>
      <c r="BF724" s="157">
        <f>IF(N724="snížená",J724,0)</f>
        <v>0</v>
      </c>
      <c r="BG724" s="157">
        <f>IF(N724="zákl. přenesená",J724,0)</f>
        <v>0</v>
      </c>
      <c r="BH724" s="157">
        <f>IF(N724="sníž. přenesená",J724,0)</f>
        <v>0</v>
      </c>
      <c r="BI724" s="157">
        <f>IF(N724="nulová",J724,0)</f>
        <v>0</v>
      </c>
      <c r="BJ724" s="19" t="s">
        <v>83</v>
      </c>
      <c r="BK724" s="157">
        <f>ROUND(I724*H724,2)</f>
        <v>0</v>
      </c>
      <c r="BL724" s="19" t="s">
        <v>311</v>
      </c>
      <c r="BM724" s="156" t="s">
        <v>1491</v>
      </c>
    </row>
    <row r="725" spans="1:65" s="2" customFormat="1" ht="11.25">
      <c r="A725" s="34"/>
      <c r="B725" s="35"/>
      <c r="C725" s="34"/>
      <c r="D725" s="158" t="s">
        <v>198</v>
      </c>
      <c r="E725" s="34"/>
      <c r="F725" s="159" t="s">
        <v>1492</v>
      </c>
      <c r="G725" s="34"/>
      <c r="H725" s="34"/>
      <c r="I725" s="160"/>
      <c r="J725" s="34"/>
      <c r="K725" s="34"/>
      <c r="L725" s="35"/>
      <c r="M725" s="161"/>
      <c r="N725" s="162"/>
      <c r="O725" s="55"/>
      <c r="P725" s="55"/>
      <c r="Q725" s="55"/>
      <c r="R725" s="55"/>
      <c r="S725" s="55"/>
      <c r="T725" s="56"/>
      <c r="U725" s="34"/>
      <c r="V725" s="34"/>
      <c r="W725" s="34"/>
      <c r="X725" s="34"/>
      <c r="Y725" s="34"/>
      <c r="Z725" s="34"/>
      <c r="AA725" s="34"/>
      <c r="AB725" s="34"/>
      <c r="AC725" s="34"/>
      <c r="AD725" s="34"/>
      <c r="AE725" s="34"/>
      <c r="AT725" s="19" t="s">
        <v>198</v>
      </c>
      <c r="AU725" s="19" t="s">
        <v>85</v>
      </c>
    </row>
    <row r="726" spans="1:65" s="2" customFormat="1" ht="16.5" customHeight="1">
      <c r="A726" s="34"/>
      <c r="B726" s="144"/>
      <c r="C726" s="187" t="s">
        <v>1493</v>
      </c>
      <c r="D726" s="187" t="s">
        <v>235</v>
      </c>
      <c r="E726" s="188" t="s">
        <v>1494</v>
      </c>
      <c r="F726" s="189" t="s">
        <v>1495</v>
      </c>
      <c r="G726" s="190" t="s">
        <v>283</v>
      </c>
      <c r="H726" s="191">
        <v>48.219000000000001</v>
      </c>
      <c r="I726" s="192"/>
      <c r="J726" s="193">
        <f>ROUND(I726*H726,2)</f>
        <v>0</v>
      </c>
      <c r="K726" s="189" t="s">
        <v>195</v>
      </c>
      <c r="L726" s="194"/>
      <c r="M726" s="195" t="s">
        <v>3</v>
      </c>
      <c r="N726" s="196" t="s">
        <v>47</v>
      </c>
      <c r="O726" s="55"/>
      <c r="P726" s="154">
        <f>O726*H726</f>
        <v>0</v>
      </c>
      <c r="Q726" s="154">
        <v>1E-3</v>
      </c>
      <c r="R726" s="154">
        <f>Q726*H726</f>
        <v>4.8219000000000005E-2</v>
      </c>
      <c r="S726" s="154">
        <v>0</v>
      </c>
      <c r="T726" s="155">
        <f>S726*H726</f>
        <v>0</v>
      </c>
      <c r="U726" s="34"/>
      <c r="V726" s="34"/>
      <c r="W726" s="34"/>
      <c r="X726" s="34"/>
      <c r="Y726" s="34"/>
      <c r="Z726" s="34"/>
      <c r="AA726" s="34"/>
      <c r="AB726" s="34"/>
      <c r="AC726" s="34"/>
      <c r="AD726" s="34"/>
      <c r="AE726" s="34"/>
      <c r="AR726" s="156" t="s">
        <v>418</v>
      </c>
      <c r="AT726" s="156" t="s">
        <v>235</v>
      </c>
      <c r="AU726" s="156" t="s">
        <v>85</v>
      </c>
      <c r="AY726" s="19" t="s">
        <v>189</v>
      </c>
      <c r="BE726" s="157">
        <f>IF(N726="základní",J726,0)</f>
        <v>0</v>
      </c>
      <c r="BF726" s="157">
        <f>IF(N726="snížená",J726,0)</f>
        <v>0</v>
      </c>
      <c r="BG726" s="157">
        <f>IF(N726="zákl. přenesená",J726,0)</f>
        <v>0</v>
      </c>
      <c r="BH726" s="157">
        <f>IF(N726="sníž. přenesená",J726,0)</f>
        <v>0</v>
      </c>
      <c r="BI726" s="157">
        <f>IF(N726="nulová",J726,0)</f>
        <v>0</v>
      </c>
      <c r="BJ726" s="19" t="s">
        <v>83</v>
      </c>
      <c r="BK726" s="157">
        <f>ROUND(I726*H726,2)</f>
        <v>0</v>
      </c>
      <c r="BL726" s="19" t="s">
        <v>311</v>
      </c>
      <c r="BM726" s="156" t="s">
        <v>1496</v>
      </c>
    </row>
    <row r="727" spans="1:65" s="2" customFormat="1" ht="24.2" customHeight="1">
      <c r="A727" s="34"/>
      <c r="B727" s="144"/>
      <c r="C727" s="145" t="s">
        <v>1497</v>
      </c>
      <c r="D727" s="145" t="s">
        <v>191</v>
      </c>
      <c r="E727" s="146" t="s">
        <v>1498</v>
      </c>
      <c r="F727" s="147" t="s">
        <v>1499</v>
      </c>
      <c r="G727" s="148" t="s">
        <v>238</v>
      </c>
      <c r="H727" s="149">
        <v>2.7480000000000002</v>
      </c>
      <c r="I727" s="150"/>
      <c r="J727" s="151">
        <f>ROUND(I727*H727,2)</f>
        <v>0</v>
      </c>
      <c r="K727" s="147" t="s">
        <v>195</v>
      </c>
      <c r="L727" s="35"/>
      <c r="M727" s="152" t="s">
        <v>3</v>
      </c>
      <c r="N727" s="153" t="s">
        <v>47</v>
      </c>
      <c r="O727" s="55"/>
      <c r="P727" s="154">
        <f>O727*H727</f>
        <v>0</v>
      </c>
      <c r="Q727" s="154">
        <v>0</v>
      </c>
      <c r="R727" s="154">
        <f>Q727*H727</f>
        <v>0</v>
      </c>
      <c r="S727" s="154">
        <v>0</v>
      </c>
      <c r="T727" s="155">
        <f>S727*H727</f>
        <v>0</v>
      </c>
      <c r="U727" s="34"/>
      <c r="V727" s="34"/>
      <c r="W727" s="34"/>
      <c r="X727" s="34"/>
      <c r="Y727" s="34"/>
      <c r="Z727" s="34"/>
      <c r="AA727" s="34"/>
      <c r="AB727" s="34"/>
      <c r="AC727" s="34"/>
      <c r="AD727" s="34"/>
      <c r="AE727" s="34"/>
      <c r="AR727" s="156" t="s">
        <v>311</v>
      </c>
      <c r="AT727" s="156" t="s">
        <v>191</v>
      </c>
      <c r="AU727" s="156" t="s">
        <v>85</v>
      </c>
      <c r="AY727" s="19" t="s">
        <v>189</v>
      </c>
      <c r="BE727" s="157">
        <f>IF(N727="základní",J727,0)</f>
        <v>0</v>
      </c>
      <c r="BF727" s="157">
        <f>IF(N727="snížená",J727,0)</f>
        <v>0</v>
      </c>
      <c r="BG727" s="157">
        <f>IF(N727="zákl. přenesená",J727,0)</f>
        <v>0</v>
      </c>
      <c r="BH727" s="157">
        <f>IF(N727="sníž. přenesená",J727,0)</f>
        <v>0</v>
      </c>
      <c r="BI727" s="157">
        <f>IF(N727="nulová",J727,0)</f>
        <v>0</v>
      </c>
      <c r="BJ727" s="19" t="s">
        <v>83</v>
      </c>
      <c r="BK727" s="157">
        <f>ROUND(I727*H727,2)</f>
        <v>0</v>
      </c>
      <c r="BL727" s="19" t="s">
        <v>311</v>
      </c>
      <c r="BM727" s="156" t="s">
        <v>1500</v>
      </c>
    </row>
    <row r="728" spans="1:65" s="2" customFormat="1" ht="11.25">
      <c r="A728" s="34"/>
      <c r="B728" s="35"/>
      <c r="C728" s="34"/>
      <c r="D728" s="158" t="s">
        <v>198</v>
      </c>
      <c r="E728" s="34"/>
      <c r="F728" s="159" t="s">
        <v>1501</v>
      </c>
      <c r="G728" s="34"/>
      <c r="H728" s="34"/>
      <c r="I728" s="160"/>
      <c r="J728" s="34"/>
      <c r="K728" s="34"/>
      <c r="L728" s="35"/>
      <c r="M728" s="161"/>
      <c r="N728" s="162"/>
      <c r="O728" s="55"/>
      <c r="P728" s="55"/>
      <c r="Q728" s="55"/>
      <c r="R728" s="55"/>
      <c r="S728" s="55"/>
      <c r="T728" s="56"/>
      <c r="U728" s="34"/>
      <c r="V728" s="34"/>
      <c r="W728" s="34"/>
      <c r="X728" s="34"/>
      <c r="Y728" s="34"/>
      <c r="Z728" s="34"/>
      <c r="AA728" s="34"/>
      <c r="AB728" s="34"/>
      <c r="AC728" s="34"/>
      <c r="AD728" s="34"/>
      <c r="AE728" s="34"/>
      <c r="AT728" s="19" t="s">
        <v>198</v>
      </c>
      <c r="AU728" s="19" t="s">
        <v>85</v>
      </c>
    </row>
    <row r="729" spans="1:65" s="2" customFormat="1" ht="33" customHeight="1">
      <c r="A729" s="34"/>
      <c r="B729" s="144"/>
      <c r="C729" s="145" t="s">
        <v>1502</v>
      </c>
      <c r="D729" s="145" t="s">
        <v>191</v>
      </c>
      <c r="E729" s="146" t="s">
        <v>1503</v>
      </c>
      <c r="F729" s="147" t="s">
        <v>1504</v>
      </c>
      <c r="G729" s="148" t="s">
        <v>238</v>
      </c>
      <c r="H729" s="149">
        <v>2.7480000000000002</v>
      </c>
      <c r="I729" s="150"/>
      <c r="J729" s="151">
        <f>ROUND(I729*H729,2)</f>
        <v>0</v>
      </c>
      <c r="K729" s="147" t="s">
        <v>195</v>
      </c>
      <c r="L729" s="35"/>
      <c r="M729" s="152" t="s">
        <v>3</v>
      </c>
      <c r="N729" s="153" t="s">
        <v>47</v>
      </c>
      <c r="O729" s="55"/>
      <c r="P729" s="154">
        <f>O729*H729</f>
        <v>0</v>
      </c>
      <c r="Q729" s="154">
        <v>0</v>
      </c>
      <c r="R729" s="154">
        <f>Q729*H729</f>
        <v>0</v>
      </c>
      <c r="S729" s="154">
        <v>0</v>
      </c>
      <c r="T729" s="155">
        <f>S729*H729</f>
        <v>0</v>
      </c>
      <c r="U729" s="34"/>
      <c r="V729" s="34"/>
      <c r="W729" s="34"/>
      <c r="X729" s="34"/>
      <c r="Y729" s="34"/>
      <c r="Z729" s="34"/>
      <c r="AA729" s="34"/>
      <c r="AB729" s="34"/>
      <c r="AC729" s="34"/>
      <c r="AD729" s="34"/>
      <c r="AE729" s="34"/>
      <c r="AR729" s="156" t="s">
        <v>311</v>
      </c>
      <c r="AT729" s="156" t="s">
        <v>191</v>
      </c>
      <c r="AU729" s="156" t="s">
        <v>85</v>
      </c>
      <c r="AY729" s="19" t="s">
        <v>189</v>
      </c>
      <c r="BE729" s="157">
        <f>IF(N729="základní",J729,0)</f>
        <v>0</v>
      </c>
      <c r="BF729" s="157">
        <f>IF(N729="snížená",J729,0)</f>
        <v>0</v>
      </c>
      <c r="BG729" s="157">
        <f>IF(N729="zákl. přenesená",J729,0)</f>
        <v>0</v>
      </c>
      <c r="BH729" s="157">
        <f>IF(N729="sníž. přenesená",J729,0)</f>
        <v>0</v>
      </c>
      <c r="BI729" s="157">
        <f>IF(N729="nulová",J729,0)</f>
        <v>0</v>
      </c>
      <c r="BJ729" s="19" t="s">
        <v>83</v>
      </c>
      <c r="BK729" s="157">
        <f>ROUND(I729*H729,2)</f>
        <v>0</v>
      </c>
      <c r="BL729" s="19" t="s">
        <v>311</v>
      </c>
      <c r="BM729" s="156" t="s">
        <v>1505</v>
      </c>
    </row>
    <row r="730" spans="1:65" s="2" customFormat="1" ht="11.25">
      <c r="A730" s="34"/>
      <c r="B730" s="35"/>
      <c r="C730" s="34"/>
      <c r="D730" s="158" t="s">
        <v>198</v>
      </c>
      <c r="E730" s="34"/>
      <c r="F730" s="159" t="s">
        <v>1506</v>
      </c>
      <c r="G730" s="34"/>
      <c r="H730" s="34"/>
      <c r="I730" s="160"/>
      <c r="J730" s="34"/>
      <c r="K730" s="34"/>
      <c r="L730" s="35"/>
      <c r="M730" s="161"/>
      <c r="N730" s="162"/>
      <c r="O730" s="55"/>
      <c r="P730" s="55"/>
      <c r="Q730" s="55"/>
      <c r="R730" s="55"/>
      <c r="S730" s="55"/>
      <c r="T730" s="56"/>
      <c r="U730" s="34"/>
      <c r="V730" s="34"/>
      <c r="W730" s="34"/>
      <c r="X730" s="34"/>
      <c r="Y730" s="34"/>
      <c r="Z730" s="34"/>
      <c r="AA730" s="34"/>
      <c r="AB730" s="34"/>
      <c r="AC730" s="34"/>
      <c r="AD730" s="34"/>
      <c r="AE730" s="34"/>
      <c r="AT730" s="19" t="s">
        <v>198</v>
      </c>
      <c r="AU730" s="19" t="s">
        <v>85</v>
      </c>
    </row>
    <row r="731" spans="1:65" s="12" customFormat="1" ht="22.9" customHeight="1">
      <c r="B731" s="131"/>
      <c r="D731" s="132" t="s">
        <v>75</v>
      </c>
      <c r="E731" s="142" t="s">
        <v>1507</v>
      </c>
      <c r="F731" s="142" t="s">
        <v>1508</v>
      </c>
      <c r="I731" s="134"/>
      <c r="J731" s="143">
        <f>BK731</f>
        <v>0</v>
      </c>
      <c r="L731" s="131"/>
      <c r="M731" s="136"/>
      <c r="N731" s="137"/>
      <c r="O731" s="137"/>
      <c r="P731" s="138">
        <f>SUM(P732:P735)</f>
        <v>0</v>
      </c>
      <c r="Q731" s="137"/>
      <c r="R731" s="138">
        <f>SUM(R732:R735)</f>
        <v>6.1235999999999999E-2</v>
      </c>
      <c r="S731" s="137"/>
      <c r="T731" s="139">
        <f>SUM(T732:T735)</f>
        <v>0</v>
      </c>
      <c r="AR731" s="132" t="s">
        <v>85</v>
      </c>
      <c r="AT731" s="140" t="s">
        <v>75</v>
      </c>
      <c r="AU731" s="140" t="s">
        <v>83</v>
      </c>
      <c r="AY731" s="132" t="s">
        <v>189</v>
      </c>
      <c r="BK731" s="141">
        <f>SUM(BK732:BK735)</f>
        <v>0</v>
      </c>
    </row>
    <row r="732" spans="1:65" s="2" customFormat="1" ht="21.75" customHeight="1">
      <c r="A732" s="34"/>
      <c r="B732" s="144"/>
      <c r="C732" s="145" t="s">
        <v>1509</v>
      </c>
      <c r="D732" s="145" t="s">
        <v>191</v>
      </c>
      <c r="E732" s="146" t="s">
        <v>1510</v>
      </c>
      <c r="F732" s="147" t="s">
        <v>1511</v>
      </c>
      <c r="G732" s="148" t="s">
        <v>194</v>
      </c>
      <c r="H732" s="149">
        <v>40.823999999999998</v>
      </c>
      <c r="I732" s="150"/>
      <c r="J732" s="151">
        <f>ROUND(I732*H732,2)</f>
        <v>0</v>
      </c>
      <c r="K732" s="147" t="s">
        <v>195</v>
      </c>
      <c r="L732" s="35"/>
      <c r="M732" s="152" t="s">
        <v>3</v>
      </c>
      <c r="N732" s="153" t="s">
        <v>47</v>
      </c>
      <c r="O732" s="55"/>
      <c r="P732" s="154">
        <f>O732*H732</f>
        <v>0</v>
      </c>
      <c r="Q732" s="154">
        <v>1.5E-3</v>
      </c>
      <c r="R732" s="154">
        <f>Q732*H732</f>
        <v>6.1235999999999999E-2</v>
      </c>
      <c r="S732" s="154">
        <v>0</v>
      </c>
      <c r="T732" s="155">
        <f>S732*H732</f>
        <v>0</v>
      </c>
      <c r="U732" s="34"/>
      <c r="V732" s="34"/>
      <c r="W732" s="34"/>
      <c r="X732" s="34"/>
      <c r="Y732" s="34"/>
      <c r="Z732" s="34"/>
      <c r="AA732" s="34"/>
      <c r="AB732" s="34"/>
      <c r="AC732" s="34"/>
      <c r="AD732" s="34"/>
      <c r="AE732" s="34"/>
      <c r="AR732" s="156" t="s">
        <v>311</v>
      </c>
      <c r="AT732" s="156" t="s">
        <v>191</v>
      </c>
      <c r="AU732" s="156" t="s">
        <v>85</v>
      </c>
      <c r="AY732" s="19" t="s">
        <v>189</v>
      </c>
      <c r="BE732" s="157">
        <f>IF(N732="základní",J732,0)</f>
        <v>0</v>
      </c>
      <c r="BF732" s="157">
        <f>IF(N732="snížená",J732,0)</f>
        <v>0</v>
      </c>
      <c r="BG732" s="157">
        <f>IF(N732="zákl. přenesená",J732,0)</f>
        <v>0</v>
      </c>
      <c r="BH732" s="157">
        <f>IF(N732="sníž. přenesená",J732,0)</f>
        <v>0</v>
      </c>
      <c r="BI732" s="157">
        <f>IF(N732="nulová",J732,0)</f>
        <v>0</v>
      </c>
      <c r="BJ732" s="19" t="s">
        <v>83</v>
      </c>
      <c r="BK732" s="157">
        <f>ROUND(I732*H732,2)</f>
        <v>0</v>
      </c>
      <c r="BL732" s="19" t="s">
        <v>311</v>
      </c>
      <c r="BM732" s="156" t="s">
        <v>1512</v>
      </c>
    </row>
    <row r="733" spans="1:65" s="2" customFormat="1" ht="11.25">
      <c r="A733" s="34"/>
      <c r="B733" s="35"/>
      <c r="C733" s="34"/>
      <c r="D733" s="158" t="s">
        <v>198</v>
      </c>
      <c r="E733" s="34"/>
      <c r="F733" s="159" t="s">
        <v>1513</v>
      </c>
      <c r="G733" s="34"/>
      <c r="H733" s="34"/>
      <c r="I733" s="160"/>
      <c r="J733" s="34"/>
      <c r="K733" s="34"/>
      <c r="L733" s="35"/>
      <c r="M733" s="161"/>
      <c r="N733" s="162"/>
      <c r="O733" s="55"/>
      <c r="P733" s="55"/>
      <c r="Q733" s="55"/>
      <c r="R733" s="55"/>
      <c r="S733" s="55"/>
      <c r="T733" s="56"/>
      <c r="U733" s="34"/>
      <c r="V733" s="34"/>
      <c r="W733" s="34"/>
      <c r="X733" s="34"/>
      <c r="Y733" s="34"/>
      <c r="Z733" s="34"/>
      <c r="AA733" s="34"/>
      <c r="AB733" s="34"/>
      <c r="AC733" s="34"/>
      <c r="AD733" s="34"/>
      <c r="AE733" s="34"/>
      <c r="AT733" s="19" t="s">
        <v>198</v>
      </c>
      <c r="AU733" s="19" t="s">
        <v>85</v>
      </c>
    </row>
    <row r="734" spans="1:65" s="14" customFormat="1" ht="11.25">
      <c r="B734" s="171"/>
      <c r="D734" s="164" t="s">
        <v>200</v>
      </c>
      <c r="E734" s="172" t="s">
        <v>3</v>
      </c>
      <c r="F734" s="173" t="s">
        <v>1514</v>
      </c>
      <c r="H734" s="174">
        <v>40.823999999999998</v>
      </c>
      <c r="I734" s="175"/>
      <c r="L734" s="171"/>
      <c r="M734" s="176"/>
      <c r="N734" s="177"/>
      <c r="O734" s="177"/>
      <c r="P734" s="177"/>
      <c r="Q734" s="177"/>
      <c r="R734" s="177"/>
      <c r="S734" s="177"/>
      <c r="T734" s="178"/>
      <c r="AT734" s="172" t="s">
        <v>200</v>
      </c>
      <c r="AU734" s="172" t="s">
        <v>85</v>
      </c>
      <c r="AV734" s="14" t="s">
        <v>85</v>
      </c>
      <c r="AW734" s="14" t="s">
        <v>37</v>
      </c>
      <c r="AX734" s="14" t="s">
        <v>76</v>
      </c>
      <c r="AY734" s="172" t="s">
        <v>189</v>
      </c>
    </row>
    <row r="735" spans="1:65" s="15" customFormat="1" ht="11.25">
      <c r="B735" s="179"/>
      <c r="D735" s="164" t="s">
        <v>200</v>
      </c>
      <c r="E735" s="180" t="s">
        <v>3</v>
      </c>
      <c r="F735" s="181" t="s">
        <v>203</v>
      </c>
      <c r="H735" s="182">
        <v>40.823999999999998</v>
      </c>
      <c r="I735" s="183"/>
      <c r="L735" s="179"/>
      <c r="M735" s="210"/>
      <c r="N735" s="211"/>
      <c r="O735" s="211"/>
      <c r="P735" s="211"/>
      <c r="Q735" s="211"/>
      <c r="R735" s="211"/>
      <c r="S735" s="211"/>
      <c r="T735" s="212"/>
      <c r="AT735" s="180" t="s">
        <v>200</v>
      </c>
      <c r="AU735" s="180" t="s">
        <v>85</v>
      </c>
      <c r="AV735" s="15" t="s">
        <v>196</v>
      </c>
      <c r="AW735" s="15" t="s">
        <v>37</v>
      </c>
      <c r="AX735" s="15" t="s">
        <v>83</v>
      </c>
      <c r="AY735" s="180" t="s">
        <v>189</v>
      </c>
    </row>
    <row r="736" spans="1:65" s="2" customFormat="1" ht="6.95" customHeight="1">
      <c r="A736" s="34"/>
      <c r="B736" s="44"/>
      <c r="C736" s="45"/>
      <c r="D736" s="45"/>
      <c r="E736" s="45"/>
      <c r="F736" s="45"/>
      <c r="G736" s="45"/>
      <c r="H736" s="45"/>
      <c r="I736" s="45"/>
      <c r="J736" s="45"/>
      <c r="K736" s="45"/>
      <c r="L736" s="35"/>
      <c r="M736" s="34"/>
      <c r="O736" s="34"/>
      <c r="P736" s="34"/>
      <c r="Q736" s="34"/>
      <c r="R736" s="34"/>
      <c r="S736" s="34"/>
      <c r="T736" s="34"/>
      <c r="U736" s="34"/>
      <c r="V736" s="34"/>
      <c r="W736" s="34"/>
      <c r="X736" s="34"/>
      <c r="Y736" s="34"/>
      <c r="Z736" s="34"/>
      <c r="AA736" s="34"/>
      <c r="AB736" s="34"/>
      <c r="AC736" s="34"/>
      <c r="AD736" s="34"/>
      <c r="AE736" s="34"/>
    </row>
  </sheetData>
  <autoFilter ref="C97:K735"/>
  <mergeCells count="12">
    <mergeCell ref="E90:H90"/>
    <mergeCell ref="L2:V2"/>
    <mergeCell ref="E50:H50"/>
    <mergeCell ref="E52:H52"/>
    <mergeCell ref="E54:H54"/>
    <mergeCell ref="E86:H86"/>
    <mergeCell ref="E88:H88"/>
    <mergeCell ref="E7:H7"/>
    <mergeCell ref="E9:H9"/>
    <mergeCell ref="E11:H11"/>
    <mergeCell ref="E20:H20"/>
    <mergeCell ref="E29:H29"/>
  </mergeCells>
  <hyperlinks>
    <hyperlink ref="F102" r:id="rId1"/>
    <hyperlink ref="F107" r:id="rId2"/>
    <hyperlink ref="F113" r:id="rId3"/>
    <hyperlink ref="F119" r:id="rId4"/>
    <hyperlink ref="F126" r:id="rId5"/>
    <hyperlink ref="F132" r:id="rId6"/>
    <hyperlink ref="F144" r:id="rId7"/>
    <hyperlink ref="F152" r:id="rId8"/>
    <hyperlink ref="F157" r:id="rId9"/>
    <hyperlink ref="F166" r:id="rId10"/>
    <hyperlink ref="F172" r:id="rId11"/>
    <hyperlink ref="F178" r:id="rId12"/>
    <hyperlink ref="F184" r:id="rId13"/>
    <hyperlink ref="F190" r:id="rId14"/>
    <hyperlink ref="F196" r:id="rId15"/>
    <hyperlink ref="F201" r:id="rId16"/>
    <hyperlink ref="F209" r:id="rId17"/>
    <hyperlink ref="F211" r:id="rId18"/>
    <hyperlink ref="F217" r:id="rId19"/>
    <hyperlink ref="F241" r:id="rId20"/>
    <hyperlink ref="F246" r:id="rId21"/>
    <hyperlink ref="F255" r:id="rId22"/>
    <hyperlink ref="F266" r:id="rId23"/>
    <hyperlink ref="F273" r:id="rId24"/>
    <hyperlink ref="F279" r:id="rId25"/>
    <hyperlink ref="F281" r:id="rId26"/>
    <hyperlink ref="F287" r:id="rId27"/>
    <hyperlink ref="F289" r:id="rId28"/>
    <hyperlink ref="F291" r:id="rId29"/>
    <hyperlink ref="F295" r:id="rId30"/>
    <hyperlink ref="F301" r:id="rId31"/>
    <hyperlink ref="F308" r:id="rId32"/>
    <hyperlink ref="F314" r:id="rId33"/>
    <hyperlink ref="F316" r:id="rId34"/>
    <hyperlink ref="F323" r:id="rId35"/>
    <hyperlink ref="F325" r:id="rId36"/>
    <hyperlink ref="F329" r:id="rId37"/>
    <hyperlink ref="F333" r:id="rId38"/>
    <hyperlink ref="F337" r:id="rId39"/>
    <hyperlink ref="F343" r:id="rId40"/>
    <hyperlink ref="F347" r:id="rId41"/>
    <hyperlink ref="F351" r:id="rId42"/>
    <hyperlink ref="F358" r:id="rId43"/>
    <hyperlink ref="F360" r:id="rId44"/>
    <hyperlink ref="F365" r:id="rId45"/>
    <hyperlink ref="F370" r:id="rId46"/>
    <hyperlink ref="F375" r:id="rId47"/>
    <hyperlink ref="F381" r:id="rId48"/>
    <hyperlink ref="F385" r:id="rId49"/>
    <hyperlink ref="F391" r:id="rId50"/>
    <hyperlink ref="F396" r:id="rId51"/>
    <hyperlink ref="F402" r:id="rId52"/>
    <hyperlink ref="F408" r:id="rId53"/>
    <hyperlink ref="F413" r:id="rId54"/>
    <hyperlink ref="F418" r:id="rId55"/>
    <hyperlink ref="F427" r:id="rId56"/>
    <hyperlink ref="F432" r:id="rId57"/>
    <hyperlink ref="F437" r:id="rId58"/>
    <hyperlink ref="F442" r:id="rId59"/>
    <hyperlink ref="F447" r:id="rId60"/>
    <hyperlink ref="F452" r:id="rId61"/>
    <hyperlink ref="F457" r:id="rId62"/>
    <hyperlink ref="F462" r:id="rId63"/>
    <hyperlink ref="F467" r:id="rId64"/>
    <hyperlink ref="F473" r:id="rId65"/>
    <hyperlink ref="F480" r:id="rId66"/>
    <hyperlink ref="F485" r:id="rId67"/>
    <hyperlink ref="F492" r:id="rId68"/>
    <hyperlink ref="F494" r:id="rId69"/>
    <hyperlink ref="F498" r:id="rId70"/>
    <hyperlink ref="F502" r:id="rId71"/>
    <hyperlink ref="F507" r:id="rId72"/>
    <hyperlink ref="F517" r:id="rId73"/>
    <hyperlink ref="F526" r:id="rId74"/>
    <hyperlink ref="F535" r:id="rId75"/>
    <hyperlink ref="F540" r:id="rId76"/>
    <hyperlink ref="F546" r:id="rId77"/>
    <hyperlink ref="F549" r:id="rId78"/>
    <hyperlink ref="F554" r:id="rId79"/>
    <hyperlink ref="F556" r:id="rId80"/>
    <hyperlink ref="F560" r:id="rId81"/>
    <hyperlink ref="F562" r:id="rId82"/>
    <hyperlink ref="F566" r:id="rId83"/>
    <hyperlink ref="F570" r:id="rId84"/>
    <hyperlink ref="F572" r:id="rId85"/>
    <hyperlink ref="F576" r:id="rId86"/>
    <hyperlink ref="F582" r:id="rId87"/>
    <hyperlink ref="F586" r:id="rId88"/>
    <hyperlink ref="F604" r:id="rId89"/>
    <hyperlink ref="F617" r:id="rId90"/>
    <hyperlink ref="F643" r:id="rId91"/>
    <hyperlink ref="F659" r:id="rId92"/>
    <hyperlink ref="F673" r:id="rId93"/>
    <hyperlink ref="F684" r:id="rId94"/>
    <hyperlink ref="F698" r:id="rId95"/>
    <hyperlink ref="F707" r:id="rId96"/>
    <hyperlink ref="F718" r:id="rId97"/>
    <hyperlink ref="F725" r:id="rId98"/>
    <hyperlink ref="F728" r:id="rId99"/>
    <hyperlink ref="F730" r:id="rId100"/>
    <hyperlink ref="F733" r:id="rId101"/>
  </hyperlinks>
  <pageMargins left="0.39374999999999999" right="0.39374999999999999" top="0.39374999999999999" bottom="0.39374999999999999" header="0" footer="0"/>
  <pageSetup paperSize="9" scale="84" fitToHeight="100" orientation="landscape" blackAndWhite="1" r:id="rId102"/>
  <headerFooter>
    <oddFooter>&amp;CStrana &amp;P z &amp;N</oddFooter>
  </headerFooter>
  <drawing r:id="rId10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1" t="s">
        <v>6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9" t="s">
        <v>118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pans="1:46" s="1" customFormat="1" ht="24.95" customHeight="1">
      <c r="B4" s="22"/>
      <c r="D4" s="23" t="s">
        <v>152</v>
      </c>
      <c r="L4" s="22"/>
      <c r="M4" s="95" t="s">
        <v>11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342" t="str">
        <f>'Rekapitulace stavby'!K6</f>
        <v>Průmyslová zóna IV - Šumperk</v>
      </c>
      <c r="F7" s="343"/>
      <c r="G7" s="343"/>
      <c r="H7" s="343"/>
      <c r="L7" s="22"/>
    </row>
    <row r="8" spans="1:46" s="1" customFormat="1" ht="12" customHeight="1">
      <c r="B8" s="22"/>
      <c r="D8" s="29" t="s">
        <v>153</v>
      </c>
      <c r="L8" s="22"/>
    </row>
    <row r="9" spans="1:46" s="2" customFormat="1" ht="16.5" customHeight="1">
      <c r="A9" s="34"/>
      <c r="B9" s="35"/>
      <c r="C9" s="34"/>
      <c r="D9" s="34"/>
      <c r="E9" s="342" t="s">
        <v>792</v>
      </c>
      <c r="F9" s="345"/>
      <c r="G9" s="345"/>
      <c r="H9" s="345"/>
      <c r="I9" s="34"/>
      <c r="J9" s="34"/>
      <c r="K9" s="34"/>
      <c r="L9" s="9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5"/>
      <c r="C10" s="34"/>
      <c r="D10" s="29" t="s">
        <v>155</v>
      </c>
      <c r="E10" s="34"/>
      <c r="F10" s="34"/>
      <c r="G10" s="34"/>
      <c r="H10" s="34"/>
      <c r="I10" s="34"/>
      <c r="J10" s="34"/>
      <c r="K10" s="34"/>
      <c r="L10" s="9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5"/>
      <c r="C11" s="34"/>
      <c r="D11" s="34"/>
      <c r="E11" s="299" t="s">
        <v>1515</v>
      </c>
      <c r="F11" s="345"/>
      <c r="G11" s="345"/>
      <c r="H11" s="345"/>
      <c r="I11" s="34"/>
      <c r="J11" s="34"/>
      <c r="K11" s="34"/>
      <c r="L11" s="9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9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5"/>
      <c r="C13" s="34"/>
      <c r="D13" s="29" t="s">
        <v>19</v>
      </c>
      <c r="E13" s="34"/>
      <c r="F13" s="27" t="s">
        <v>3</v>
      </c>
      <c r="G13" s="34"/>
      <c r="H13" s="34"/>
      <c r="I13" s="29" t="s">
        <v>20</v>
      </c>
      <c r="J13" s="27" t="s">
        <v>3</v>
      </c>
      <c r="K13" s="34"/>
      <c r="L13" s="9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21</v>
      </c>
      <c r="E14" s="34"/>
      <c r="F14" s="27" t="s">
        <v>22</v>
      </c>
      <c r="G14" s="34"/>
      <c r="H14" s="34"/>
      <c r="I14" s="29" t="s">
        <v>23</v>
      </c>
      <c r="J14" s="52" t="str">
        <f>'Rekapitulace stavby'!AN8</f>
        <v>26. 11. 2021</v>
      </c>
      <c r="K14" s="34"/>
      <c r="L14" s="9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9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5"/>
      <c r="C16" s="34"/>
      <c r="D16" s="29" t="s">
        <v>25</v>
      </c>
      <c r="E16" s="34"/>
      <c r="F16" s="34"/>
      <c r="G16" s="34"/>
      <c r="H16" s="34"/>
      <c r="I16" s="29" t="s">
        <v>26</v>
      </c>
      <c r="J16" s="27" t="s">
        <v>27</v>
      </c>
      <c r="K16" s="34"/>
      <c r="L16" s="9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7" t="s">
        <v>28</v>
      </c>
      <c r="F17" s="34"/>
      <c r="G17" s="34"/>
      <c r="H17" s="34"/>
      <c r="I17" s="29" t="s">
        <v>29</v>
      </c>
      <c r="J17" s="27" t="s">
        <v>30</v>
      </c>
      <c r="K17" s="34"/>
      <c r="L17" s="9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9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9" t="s">
        <v>31</v>
      </c>
      <c r="E19" s="34"/>
      <c r="F19" s="34"/>
      <c r="G19" s="34"/>
      <c r="H19" s="34"/>
      <c r="I19" s="29" t="s">
        <v>26</v>
      </c>
      <c r="J19" s="30" t="str">
        <f>'Rekapitulace stavby'!AN13</f>
        <v>Vyplň údaj</v>
      </c>
      <c r="K19" s="34"/>
      <c r="L19" s="9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346" t="str">
        <f>'Rekapitulace stavby'!E14</f>
        <v>Vyplň údaj</v>
      </c>
      <c r="F20" s="325"/>
      <c r="G20" s="325"/>
      <c r="H20" s="325"/>
      <c r="I20" s="29" t="s">
        <v>29</v>
      </c>
      <c r="J20" s="30" t="str">
        <f>'Rekapitulace stavby'!AN14</f>
        <v>Vyplň údaj</v>
      </c>
      <c r="K20" s="34"/>
      <c r="L20" s="9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9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9" t="s">
        <v>33</v>
      </c>
      <c r="E22" s="34"/>
      <c r="F22" s="34"/>
      <c r="G22" s="34"/>
      <c r="H22" s="34"/>
      <c r="I22" s="29" t="s">
        <v>26</v>
      </c>
      <c r="J22" s="27" t="s">
        <v>34</v>
      </c>
      <c r="K22" s="34"/>
      <c r="L22" s="9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7" t="s">
        <v>35</v>
      </c>
      <c r="F23" s="34"/>
      <c r="G23" s="34"/>
      <c r="H23" s="34"/>
      <c r="I23" s="29" t="s">
        <v>29</v>
      </c>
      <c r="J23" s="27" t="s">
        <v>36</v>
      </c>
      <c r="K23" s="34"/>
      <c r="L23" s="9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9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9" t="s">
        <v>38</v>
      </c>
      <c r="E25" s="34"/>
      <c r="F25" s="34"/>
      <c r="G25" s="34"/>
      <c r="H25" s="34"/>
      <c r="I25" s="29" t="s">
        <v>26</v>
      </c>
      <c r="J25" s="27" t="s">
        <v>3</v>
      </c>
      <c r="K25" s="34"/>
      <c r="L25" s="9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7" t="s">
        <v>39</v>
      </c>
      <c r="F26" s="34"/>
      <c r="G26" s="34"/>
      <c r="H26" s="34"/>
      <c r="I26" s="29" t="s">
        <v>29</v>
      </c>
      <c r="J26" s="27" t="s">
        <v>3</v>
      </c>
      <c r="K26" s="34"/>
      <c r="L26" s="9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9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9" t="s">
        <v>40</v>
      </c>
      <c r="E28" s="34"/>
      <c r="F28" s="34"/>
      <c r="G28" s="34"/>
      <c r="H28" s="34"/>
      <c r="I28" s="34"/>
      <c r="J28" s="34"/>
      <c r="K28" s="34"/>
      <c r="L28" s="9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98"/>
      <c r="B29" s="99"/>
      <c r="C29" s="98"/>
      <c r="D29" s="98"/>
      <c r="E29" s="330" t="s">
        <v>3</v>
      </c>
      <c r="F29" s="330"/>
      <c r="G29" s="330"/>
      <c r="H29" s="330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9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01" t="s">
        <v>42</v>
      </c>
      <c r="E32" s="34"/>
      <c r="F32" s="34"/>
      <c r="G32" s="34"/>
      <c r="H32" s="34"/>
      <c r="I32" s="34"/>
      <c r="J32" s="68">
        <f>ROUND(J88, 2)</f>
        <v>0</v>
      </c>
      <c r="K32" s="34"/>
      <c r="L32" s="9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34"/>
      <c r="F34" s="38" t="s">
        <v>44</v>
      </c>
      <c r="G34" s="34"/>
      <c r="H34" s="34"/>
      <c r="I34" s="38" t="s">
        <v>43</v>
      </c>
      <c r="J34" s="38" t="s">
        <v>45</v>
      </c>
      <c r="K34" s="34"/>
      <c r="L34" s="9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5"/>
      <c r="C35" s="34"/>
      <c r="D35" s="96" t="s">
        <v>46</v>
      </c>
      <c r="E35" s="29" t="s">
        <v>47</v>
      </c>
      <c r="F35" s="102">
        <f>ROUND((SUM(BE88:BE105)),  2)</f>
        <v>0</v>
      </c>
      <c r="G35" s="34"/>
      <c r="H35" s="34"/>
      <c r="I35" s="103">
        <v>0.21</v>
      </c>
      <c r="J35" s="102">
        <f>ROUND(((SUM(BE88:BE105))*I35),  2)</f>
        <v>0</v>
      </c>
      <c r="K35" s="34"/>
      <c r="L35" s="9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29" t="s">
        <v>48</v>
      </c>
      <c r="F36" s="102">
        <f>ROUND((SUM(BF88:BF105)),  2)</f>
        <v>0</v>
      </c>
      <c r="G36" s="34"/>
      <c r="H36" s="34"/>
      <c r="I36" s="103">
        <v>0.15</v>
      </c>
      <c r="J36" s="102">
        <f>ROUND(((SUM(BF88:BF105))*I36),  2)</f>
        <v>0</v>
      </c>
      <c r="K36" s="34"/>
      <c r="L36" s="9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49</v>
      </c>
      <c r="F37" s="102">
        <f>ROUND((SUM(BG88:BG105)),  2)</f>
        <v>0</v>
      </c>
      <c r="G37" s="34"/>
      <c r="H37" s="34"/>
      <c r="I37" s="103">
        <v>0.21</v>
      </c>
      <c r="J37" s="102">
        <f>0</f>
        <v>0</v>
      </c>
      <c r="K37" s="34"/>
      <c r="L37" s="9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5"/>
      <c r="C38" s="34"/>
      <c r="D38" s="34"/>
      <c r="E38" s="29" t="s">
        <v>50</v>
      </c>
      <c r="F38" s="102">
        <f>ROUND((SUM(BH88:BH105)),  2)</f>
        <v>0</v>
      </c>
      <c r="G38" s="34"/>
      <c r="H38" s="34"/>
      <c r="I38" s="103">
        <v>0.15</v>
      </c>
      <c r="J38" s="102">
        <f>0</f>
        <v>0</v>
      </c>
      <c r="K38" s="34"/>
      <c r="L38" s="9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9" t="s">
        <v>51</v>
      </c>
      <c r="F39" s="102">
        <f>ROUND((SUM(BI88:BI105)),  2)</f>
        <v>0</v>
      </c>
      <c r="G39" s="34"/>
      <c r="H39" s="34"/>
      <c r="I39" s="103">
        <v>0</v>
      </c>
      <c r="J39" s="102">
        <f>0</f>
        <v>0</v>
      </c>
      <c r="K39" s="34"/>
      <c r="L39" s="9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9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4"/>
      <c r="D41" s="105" t="s">
        <v>52</v>
      </c>
      <c r="E41" s="57"/>
      <c r="F41" s="57"/>
      <c r="G41" s="106" t="s">
        <v>53</v>
      </c>
      <c r="H41" s="107" t="s">
        <v>54</v>
      </c>
      <c r="I41" s="57"/>
      <c r="J41" s="108">
        <f>SUM(J32:J39)</f>
        <v>0</v>
      </c>
      <c r="K41" s="109"/>
      <c r="L41" s="9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9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9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159</v>
      </c>
      <c r="D47" s="34"/>
      <c r="E47" s="34"/>
      <c r="F47" s="34"/>
      <c r="G47" s="34"/>
      <c r="H47" s="34"/>
      <c r="I47" s="34"/>
      <c r="J47" s="34"/>
      <c r="K47" s="34"/>
      <c r="L47" s="9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9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17</v>
      </c>
      <c r="D49" s="34"/>
      <c r="E49" s="34"/>
      <c r="F49" s="34"/>
      <c r="G49" s="34"/>
      <c r="H49" s="34"/>
      <c r="I49" s="34"/>
      <c r="J49" s="34"/>
      <c r="K49" s="34"/>
      <c r="L49" s="9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42" t="str">
        <f>E7</f>
        <v>Průmyslová zóna IV - Šumperk</v>
      </c>
      <c r="F50" s="343"/>
      <c r="G50" s="343"/>
      <c r="H50" s="343"/>
      <c r="I50" s="34"/>
      <c r="J50" s="34"/>
      <c r="K50" s="34"/>
      <c r="L50" s="9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2"/>
      <c r="C51" s="29" t="s">
        <v>153</v>
      </c>
      <c r="L51" s="22"/>
    </row>
    <row r="52" spans="1:47" s="2" customFormat="1" ht="16.5" customHeight="1">
      <c r="A52" s="34"/>
      <c r="B52" s="35"/>
      <c r="C52" s="34"/>
      <c r="D52" s="34"/>
      <c r="E52" s="342" t="s">
        <v>792</v>
      </c>
      <c r="F52" s="345"/>
      <c r="G52" s="345"/>
      <c r="H52" s="345"/>
      <c r="I52" s="34"/>
      <c r="J52" s="34"/>
      <c r="K52" s="34"/>
      <c r="L52" s="9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155</v>
      </c>
      <c r="D53" s="34"/>
      <c r="E53" s="34"/>
      <c r="F53" s="34"/>
      <c r="G53" s="34"/>
      <c r="H53" s="34"/>
      <c r="I53" s="34"/>
      <c r="J53" s="34"/>
      <c r="K53" s="34"/>
      <c r="L53" s="9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4"/>
      <c r="D54" s="34"/>
      <c r="E54" s="299" t="str">
        <f>E11</f>
        <v>VON - Vedlejší a ostatní náklady</v>
      </c>
      <c r="F54" s="345"/>
      <c r="G54" s="345"/>
      <c r="H54" s="345"/>
      <c r="I54" s="34"/>
      <c r="J54" s="34"/>
      <c r="K54" s="34"/>
      <c r="L54" s="9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4"/>
      <c r="D55" s="34"/>
      <c r="E55" s="34"/>
      <c r="F55" s="34"/>
      <c r="G55" s="34"/>
      <c r="H55" s="34"/>
      <c r="I55" s="34"/>
      <c r="J55" s="34"/>
      <c r="K55" s="34"/>
      <c r="L55" s="9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4"/>
      <c r="E56" s="34"/>
      <c r="F56" s="27" t="str">
        <f>F14</f>
        <v>k.ú.Šumperk</v>
      </c>
      <c r="G56" s="34"/>
      <c r="H56" s="34"/>
      <c r="I56" s="29" t="s">
        <v>23</v>
      </c>
      <c r="J56" s="52" t="str">
        <f>IF(J14="","",J14)</f>
        <v>26. 11. 2021</v>
      </c>
      <c r="K56" s="34"/>
      <c r="L56" s="9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9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4"/>
      <c r="E58" s="34"/>
      <c r="F58" s="27" t="str">
        <f>E17</f>
        <v>Město Šumperk</v>
      </c>
      <c r="G58" s="34"/>
      <c r="H58" s="34"/>
      <c r="I58" s="29" t="s">
        <v>33</v>
      </c>
      <c r="J58" s="32" t="str">
        <f>E23</f>
        <v>Cekr CZ s.r.o.</v>
      </c>
      <c r="K58" s="34"/>
      <c r="L58" s="9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5.7" customHeight="1">
      <c r="A59" s="34"/>
      <c r="B59" s="35"/>
      <c r="C59" s="29" t="s">
        <v>31</v>
      </c>
      <c r="D59" s="34"/>
      <c r="E59" s="34"/>
      <c r="F59" s="27" t="str">
        <f>IF(E20="","",E20)</f>
        <v>Vyplň údaj</v>
      </c>
      <c r="G59" s="34"/>
      <c r="H59" s="34"/>
      <c r="I59" s="29" t="s">
        <v>38</v>
      </c>
      <c r="J59" s="32" t="str">
        <f>E26</f>
        <v>Jan Zamykal, CS ÚRS 2021/II</v>
      </c>
      <c r="K59" s="34"/>
      <c r="L59" s="9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4"/>
      <c r="D60" s="34"/>
      <c r="E60" s="34"/>
      <c r="F60" s="34"/>
      <c r="G60" s="34"/>
      <c r="H60" s="34"/>
      <c r="I60" s="34"/>
      <c r="J60" s="34"/>
      <c r="K60" s="34"/>
      <c r="L60" s="9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10" t="s">
        <v>160</v>
      </c>
      <c r="D61" s="104"/>
      <c r="E61" s="104"/>
      <c r="F61" s="104"/>
      <c r="G61" s="104"/>
      <c r="H61" s="104"/>
      <c r="I61" s="104"/>
      <c r="J61" s="111" t="s">
        <v>161</v>
      </c>
      <c r="K61" s="104"/>
      <c r="L61" s="9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4"/>
      <c r="D62" s="34"/>
      <c r="E62" s="34"/>
      <c r="F62" s="34"/>
      <c r="G62" s="34"/>
      <c r="H62" s="34"/>
      <c r="I62" s="34"/>
      <c r="J62" s="34"/>
      <c r="K62" s="34"/>
      <c r="L62" s="9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12" t="s">
        <v>74</v>
      </c>
      <c r="D63" s="34"/>
      <c r="E63" s="34"/>
      <c r="F63" s="34"/>
      <c r="G63" s="34"/>
      <c r="H63" s="34"/>
      <c r="I63" s="34"/>
      <c r="J63" s="68">
        <f>J88</f>
        <v>0</v>
      </c>
      <c r="K63" s="34"/>
      <c r="L63" s="9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162</v>
      </c>
    </row>
    <row r="64" spans="1:47" s="9" customFormat="1" ht="24.95" customHeight="1">
      <c r="B64" s="113"/>
      <c r="D64" s="114" t="s">
        <v>1516</v>
      </c>
      <c r="E64" s="115"/>
      <c r="F64" s="115"/>
      <c r="G64" s="115"/>
      <c r="H64" s="115"/>
      <c r="I64" s="115"/>
      <c r="J64" s="116">
        <f>J89</f>
        <v>0</v>
      </c>
      <c r="L64" s="113"/>
    </row>
    <row r="65" spans="1:31" s="10" customFormat="1" ht="19.899999999999999" customHeight="1">
      <c r="B65" s="117"/>
      <c r="D65" s="118" t="s">
        <v>1517</v>
      </c>
      <c r="E65" s="119"/>
      <c r="F65" s="119"/>
      <c r="G65" s="119"/>
      <c r="H65" s="119"/>
      <c r="I65" s="119"/>
      <c r="J65" s="120">
        <f>J90</f>
        <v>0</v>
      </c>
      <c r="L65" s="117"/>
    </row>
    <row r="66" spans="1:31" s="10" customFormat="1" ht="19.899999999999999" customHeight="1">
      <c r="B66" s="117"/>
      <c r="D66" s="118" t="s">
        <v>1518</v>
      </c>
      <c r="E66" s="119"/>
      <c r="F66" s="119"/>
      <c r="G66" s="119"/>
      <c r="H66" s="119"/>
      <c r="I66" s="119"/>
      <c r="J66" s="120">
        <f>J101</f>
        <v>0</v>
      </c>
      <c r="L66" s="117"/>
    </row>
    <row r="67" spans="1:31" s="2" customFormat="1" ht="21.75" customHeight="1">
      <c r="A67" s="34"/>
      <c r="B67" s="35"/>
      <c r="C67" s="34"/>
      <c r="D67" s="34"/>
      <c r="E67" s="34"/>
      <c r="F67" s="34"/>
      <c r="G67" s="34"/>
      <c r="H67" s="34"/>
      <c r="I67" s="34"/>
      <c r="J67" s="34"/>
      <c r="K67" s="34"/>
      <c r="L67" s="97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97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6"/>
      <c r="C72" s="47"/>
      <c r="D72" s="47"/>
      <c r="E72" s="47"/>
      <c r="F72" s="47"/>
      <c r="G72" s="47"/>
      <c r="H72" s="47"/>
      <c r="I72" s="47"/>
      <c r="J72" s="47"/>
      <c r="K72" s="47"/>
      <c r="L72" s="97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174</v>
      </c>
      <c r="D73" s="34"/>
      <c r="E73" s="34"/>
      <c r="F73" s="34"/>
      <c r="G73" s="34"/>
      <c r="H73" s="34"/>
      <c r="I73" s="34"/>
      <c r="J73" s="34"/>
      <c r="K73" s="34"/>
      <c r="L73" s="9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4"/>
      <c r="D74" s="34"/>
      <c r="E74" s="34"/>
      <c r="F74" s="34"/>
      <c r="G74" s="34"/>
      <c r="H74" s="34"/>
      <c r="I74" s="34"/>
      <c r="J74" s="34"/>
      <c r="K74" s="34"/>
      <c r="L74" s="9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17</v>
      </c>
      <c r="D75" s="34"/>
      <c r="E75" s="34"/>
      <c r="F75" s="34"/>
      <c r="G75" s="34"/>
      <c r="H75" s="34"/>
      <c r="I75" s="34"/>
      <c r="J75" s="34"/>
      <c r="K75" s="34"/>
      <c r="L75" s="9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4"/>
      <c r="D76" s="34"/>
      <c r="E76" s="342" t="str">
        <f>E7</f>
        <v>Průmyslová zóna IV - Šumperk</v>
      </c>
      <c r="F76" s="343"/>
      <c r="G76" s="343"/>
      <c r="H76" s="343"/>
      <c r="I76" s="34"/>
      <c r="J76" s="34"/>
      <c r="K76" s="34"/>
      <c r="L76" s="9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2"/>
      <c r="C77" s="29" t="s">
        <v>153</v>
      </c>
      <c r="L77" s="22"/>
    </row>
    <row r="78" spans="1:31" s="2" customFormat="1" ht="16.5" customHeight="1">
      <c r="A78" s="34"/>
      <c r="B78" s="35"/>
      <c r="C78" s="34"/>
      <c r="D78" s="34"/>
      <c r="E78" s="342" t="s">
        <v>792</v>
      </c>
      <c r="F78" s="345"/>
      <c r="G78" s="345"/>
      <c r="H78" s="345"/>
      <c r="I78" s="34"/>
      <c r="J78" s="34"/>
      <c r="K78" s="34"/>
      <c r="L78" s="9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155</v>
      </c>
      <c r="D79" s="34"/>
      <c r="E79" s="34"/>
      <c r="F79" s="34"/>
      <c r="G79" s="34"/>
      <c r="H79" s="34"/>
      <c r="I79" s="34"/>
      <c r="J79" s="34"/>
      <c r="K79" s="34"/>
      <c r="L79" s="9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4"/>
      <c r="D80" s="34"/>
      <c r="E80" s="299" t="str">
        <f>E11</f>
        <v>VON - Vedlejší a ostatní náklady</v>
      </c>
      <c r="F80" s="345"/>
      <c r="G80" s="345"/>
      <c r="H80" s="345"/>
      <c r="I80" s="34"/>
      <c r="J80" s="34"/>
      <c r="K80" s="34"/>
      <c r="L80" s="9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4"/>
      <c r="D81" s="34"/>
      <c r="E81" s="34"/>
      <c r="F81" s="34"/>
      <c r="G81" s="34"/>
      <c r="H81" s="34"/>
      <c r="I81" s="34"/>
      <c r="J81" s="34"/>
      <c r="K81" s="34"/>
      <c r="L81" s="9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4"/>
      <c r="E82" s="34"/>
      <c r="F82" s="27" t="str">
        <f>F14</f>
        <v>k.ú.Šumperk</v>
      </c>
      <c r="G82" s="34"/>
      <c r="H82" s="34"/>
      <c r="I82" s="29" t="s">
        <v>23</v>
      </c>
      <c r="J82" s="52" t="str">
        <f>IF(J14="","",J14)</f>
        <v>26. 11. 2021</v>
      </c>
      <c r="K82" s="34"/>
      <c r="L82" s="9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9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25</v>
      </c>
      <c r="D84" s="34"/>
      <c r="E84" s="34"/>
      <c r="F84" s="27" t="str">
        <f>E17</f>
        <v>Město Šumperk</v>
      </c>
      <c r="G84" s="34"/>
      <c r="H84" s="34"/>
      <c r="I84" s="29" t="s">
        <v>33</v>
      </c>
      <c r="J84" s="32" t="str">
        <f>E23</f>
        <v>Cekr CZ s.r.o.</v>
      </c>
      <c r="K84" s="34"/>
      <c r="L84" s="9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25.7" customHeight="1">
      <c r="A85" s="34"/>
      <c r="B85" s="35"/>
      <c r="C85" s="29" t="s">
        <v>31</v>
      </c>
      <c r="D85" s="34"/>
      <c r="E85" s="34"/>
      <c r="F85" s="27" t="str">
        <f>IF(E20="","",E20)</f>
        <v>Vyplň údaj</v>
      </c>
      <c r="G85" s="34"/>
      <c r="H85" s="34"/>
      <c r="I85" s="29" t="s">
        <v>38</v>
      </c>
      <c r="J85" s="32" t="str">
        <f>E26</f>
        <v>Jan Zamykal, CS ÚRS 2021/II</v>
      </c>
      <c r="K85" s="34"/>
      <c r="L85" s="9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9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21"/>
      <c r="B87" s="122"/>
      <c r="C87" s="123" t="s">
        <v>175</v>
      </c>
      <c r="D87" s="124" t="s">
        <v>61</v>
      </c>
      <c r="E87" s="124" t="s">
        <v>57</v>
      </c>
      <c r="F87" s="124" t="s">
        <v>58</v>
      </c>
      <c r="G87" s="124" t="s">
        <v>176</v>
      </c>
      <c r="H87" s="124" t="s">
        <v>177</v>
      </c>
      <c r="I87" s="124" t="s">
        <v>178</v>
      </c>
      <c r="J87" s="124" t="s">
        <v>161</v>
      </c>
      <c r="K87" s="125" t="s">
        <v>179</v>
      </c>
      <c r="L87" s="126"/>
      <c r="M87" s="59" t="s">
        <v>3</v>
      </c>
      <c r="N87" s="60" t="s">
        <v>46</v>
      </c>
      <c r="O87" s="60" t="s">
        <v>180</v>
      </c>
      <c r="P87" s="60" t="s">
        <v>181</v>
      </c>
      <c r="Q87" s="60" t="s">
        <v>182</v>
      </c>
      <c r="R87" s="60" t="s">
        <v>183</v>
      </c>
      <c r="S87" s="60" t="s">
        <v>184</v>
      </c>
      <c r="T87" s="61" t="s">
        <v>185</v>
      </c>
      <c r="U87" s="121"/>
      <c r="V87" s="121"/>
      <c r="W87" s="121"/>
      <c r="X87" s="121"/>
      <c r="Y87" s="121"/>
      <c r="Z87" s="121"/>
      <c r="AA87" s="121"/>
      <c r="AB87" s="121"/>
      <c r="AC87" s="121"/>
      <c r="AD87" s="121"/>
      <c r="AE87" s="121"/>
    </row>
    <row r="88" spans="1:65" s="2" customFormat="1" ht="22.9" customHeight="1">
      <c r="A88" s="34"/>
      <c r="B88" s="35"/>
      <c r="C88" s="66" t="s">
        <v>186</v>
      </c>
      <c r="D88" s="34"/>
      <c r="E88" s="34"/>
      <c r="F88" s="34"/>
      <c r="G88" s="34"/>
      <c r="H88" s="34"/>
      <c r="I88" s="34"/>
      <c r="J88" s="127">
        <f>BK88</f>
        <v>0</v>
      </c>
      <c r="K88" s="34"/>
      <c r="L88" s="35"/>
      <c r="M88" s="62"/>
      <c r="N88" s="53"/>
      <c r="O88" s="63"/>
      <c r="P88" s="128">
        <f>P89</f>
        <v>0</v>
      </c>
      <c r="Q88" s="63"/>
      <c r="R88" s="128">
        <f>R89</f>
        <v>0</v>
      </c>
      <c r="S88" s="63"/>
      <c r="T88" s="129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9" t="s">
        <v>75</v>
      </c>
      <c r="AU88" s="19" t="s">
        <v>162</v>
      </c>
      <c r="BK88" s="130">
        <f>BK89</f>
        <v>0</v>
      </c>
    </row>
    <row r="89" spans="1:65" s="12" customFormat="1" ht="25.9" customHeight="1">
      <c r="B89" s="131"/>
      <c r="D89" s="132" t="s">
        <v>75</v>
      </c>
      <c r="E89" s="133" t="s">
        <v>150</v>
      </c>
      <c r="F89" s="133" t="s">
        <v>1519</v>
      </c>
      <c r="I89" s="134"/>
      <c r="J89" s="135">
        <f>BK89</f>
        <v>0</v>
      </c>
      <c r="L89" s="131"/>
      <c r="M89" s="136"/>
      <c r="N89" s="137"/>
      <c r="O89" s="137"/>
      <c r="P89" s="138">
        <f>P90+P101</f>
        <v>0</v>
      </c>
      <c r="Q89" s="137"/>
      <c r="R89" s="138">
        <f>R90+R101</f>
        <v>0</v>
      </c>
      <c r="S89" s="137"/>
      <c r="T89" s="139">
        <f>T90+T101</f>
        <v>0</v>
      </c>
      <c r="AR89" s="132" t="s">
        <v>226</v>
      </c>
      <c r="AT89" s="140" t="s">
        <v>75</v>
      </c>
      <c r="AU89" s="140" t="s">
        <v>76</v>
      </c>
      <c r="AY89" s="132" t="s">
        <v>189</v>
      </c>
      <c r="BK89" s="141">
        <f>BK90+BK101</f>
        <v>0</v>
      </c>
    </row>
    <row r="90" spans="1:65" s="12" customFormat="1" ht="22.9" customHeight="1">
      <c r="B90" s="131"/>
      <c r="D90" s="132" t="s">
        <v>75</v>
      </c>
      <c r="E90" s="142" t="s">
        <v>1520</v>
      </c>
      <c r="F90" s="142" t="s">
        <v>1521</v>
      </c>
      <c r="I90" s="134"/>
      <c r="J90" s="143">
        <f>BK90</f>
        <v>0</v>
      </c>
      <c r="L90" s="131"/>
      <c r="M90" s="136"/>
      <c r="N90" s="137"/>
      <c r="O90" s="137"/>
      <c r="P90" s="138">
        <f>SUM(P91:P100)</f>
        <v>0</v>
      </c>
      <c r="Q90" s="137"/>
      <c r="R90" s="138">
        <f>SUM(R91:R100)</f>
        <v>0</v>
      </c>
      <c r="S90" s="137"/>
      <c r="T90" s="139">
        <f>SUM(T91:T100)</f>
        <v>0</v>
      </c>
      <c r="AR90" s="132" t="s">
        <v>226</v>
      </c>
      <c r="AT90" s="140" t="s">
        <v>75</v>
      </c>
      <c r="AU90" s="140" t="s">
        <v>83</v>
      </c>
      <c r="AY90" s="132" t="s">
        <v>189</v>
      </c>
      <c r="BK90" s="141">
        <f>SUM(BK91:BK100)</f>
        <v>0</v>
      </c>
    </row>
    <row r="91" spans="1:65" s="2" customFormat="1" ht="24.2" customHeight="1">
      <c r="A91" s="34"/>
      <c r="B91" s="144"/>
      <c r="C91" s="145" t="s">
        <v>83</v>
      </c>
      <c r="D91" s="145" t="s">
        <v>191</v>
      </c>
      <c r="E91" s="146" t="s">
        <v>1522</v>
      </c>
      <c r="F91" s="147" t="s">
        <v>1523</v>
      </c>
      <c r="G91" s="148" t="s">
        <v>1524</v>
      </c>
      <c r="H91" s="149">
        <v>1</v>
      </c>
      <c r="I91" s="150"/>
      <c r="J91" s="151">
        <f>ROUND(I91*H91,2)</f>
        <v>0</v>
      </c>
      <c r="K91" s="147" t="s">
        <v>195</v>
      </c>
      <c r="L91" s="35"/>
      <c r="M91" s="152" t="s">
        <v>3</v>
      </c>
      <c r="N91" s="153" t="s">
        <v>47</v>
      </c>
      <c r="O91" s="55"/>
      <c r="P91" s="154">
        <f>O91*H91</f>
        <v>0</v>
      </c>
      <c r="Q91" s="154">
        <v>0</v>
      </c>
      <c r="R91" s="154">
        <f>Q91*H91</f>
        <v>0</v>
      </c>
      <c r="S91" s="154">
        <v>0</v>
      </c>
      <c r="T91" s="155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56" t="s">
        <v>196</v>
      </c>
      <c r="AT91" s="156" t="s">
        <v>191</v>
      </c>
      <c r="AU91" s="156" t="s">
        <v>85</v>
      </c>
      <c r="AY91" s="19" t="s">
        <v>189</v>
      </c>
      <c r="BE91" s="157">
        <f>IF(N91="základní",J91,0)</f>
        <v>0</v>
      </c>
      <c r="BF91" s="157">
        <f>IF(N91="snížená",J91,0)</f>
        <v>0</v>
      </c>
      <c r="BG91" s="157">
        <f>IF(N91="zákl. přenesená",J91,0)</f>
        <v>0</v>
      </c>
      <c r="BH91" s="157">
        <f>IF(N91="sníž. přenesená",J91,0)</f>
        <v>0</v>
      </c>
      <c r="BI91" s="157">
        <f>IF(N91="nulová",J91,0)</f>
        <v>0</v>
      </c>
      <c r="BJ91" s="19" t="s">
        <v>83</v>
      </c>
      <c r="BK91" s="157">
        <f>ROUND(I91*H91,2)</f>
        <v>0</v>
      </c>
      <c r="BL91" s="19" t="s">
        <v>196</v>
      </c>
      <c r="BM91" s="156" t="s">
        <v>1525</v>
      </c>
    </row>
    <row r="92" spans="1:65" s="2" customFormat="1" ht="11.25">
      <c r="A92" s="34"/>
      <c r="B92" s="35"/>
      <c r="C92" s="34"/>
      <c r="D92" s="158" t="s">
        <v>198</v>
      </c>
      <c r="E92" s="34"/>
      <c r="F92" s="159" t="s">
        <v>1526</v>
      </c>
      <c r="G92" s="34"/>
      <c r="H92" s="34"/>
      <c r="I92" s="160"/>
      <c r="J92" s="34"/>
      <c r="K92" s="34"/>
      <c r="L92" s="35"/>
      <c r="M92" s="161"/>
      <c r="N92" s="162"/>
      <c r="O92" s="55"/>
      <c r="P92" s="55"/>
      <c r="Q92" s="55"/>
      <c r="R92" s="55"/>
      <c r="S92" s="55"/>
      <c r="T92" s="56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9" t="s">
        <v>198</v>
      </c>
      <c r="AU92" s="19" t="s">
        <v>85</v>
      </c>
    </row>
    <row r="93" spans="1:65" s="2" customFormat="1" ht="24.2" customHeight="1">
      <c r="A93" s="34"/>
      <c r="B93" s="144"/>
      <c r="C93" s="145" t="s">
        <v>85</v>
      </c>
      <c r="D93" s="145" t="s">
        <v>191</v>
      </c>
      <c r="E93" s="146" t="s">
        <v>1527</v>
      </c>
      <c r="F93" s="147" t="s">
        <v>1528</v>
      </c>
      <c r="G93" s="148" t="s">
        <v>1524</v>
      </c>
      <c r="H93" s="149">
        <v>1</v>
      </c>
      <c r="I93" s="150"/>
      <c r="J93" s="151">
        <f>ROUND(I93*H93,2)</f>
        <v>0</v>
      </c>
      <c r="K93" s="147" t="s">
        <v>195</v>
      </c>
      <c r="L93" s="35"/>
      <c r="M93" s="152" t="s">
        <v>3</v>
      </c>
      <c r="N93" s="153" t="s">
        <v>47</v>
      </c>
      <c r="O93" s="55"/>
      <c r="P93" s="154">
        <f>O93*H93</f>
        <v>0</v>
      </c>
      <c r="Q93" s="154">
        <v>0</v>
      </c>
      <c r="R93" s="154">
        <f>Q93*H93</f>
        <v>0</v>
      </c>
      <c r="S93" s="154">
        <v>0</v>
      </c>
      <c r="T93" s="155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56" t="s">
        <v>196</v>
      </c>
      <c r="AT93" s="156" t="s">
        <v>191</v>
      </c>
      <c r="AU93" s="156" t="s">
        <v>85</v>
      </c>
      <c r="AY93" s="19" t="s">
        <v>189</v>
      </c>
      <c r="BE93" s="157">
        <f>IF(N93="základní",J93,0)</f>
        <v>0</v>
      </c>
      <c r="BF93" s="157">
        <f>IF(N93="snížená",J93,0)</f>
        <v>0</v>
      </c>
      <c r="BG93" s="157">
        <f>IF(N93="zákl. přenesená",J93,0)</f>
        <v>0</v>
      </c>
      <c r="BH93" s="157">
        <f>IF(N93="sníž. přenesená",J93,0)</f>
        <v>0</v>
      </c>
      <c r="BI93" s="157">
        <f>IF(N93="nulová",J93,0)</f>
        <v>0</v>
      </c>
      <c r="BJ93" s="19" t="s">
        <v>83</v>
      </c>
      <c r="BK93" s="157">
        <f>ROUND(I93*H93,2)</f>
        <v>0</v>
      </c>
      <c r="BL93" s="19" t="s">
        <v>196</v>
      </c>
      <c r="BM93" s="156" t="s">
        <v>1529</v>
      </c>
    </row>
    <row r="94" spans="1:65" s="2" customFormat="1" ht="11.25">
      <c r="A94" s="34"/>
      <c r="B94" s="35"/>
      <c r="C94" s="34"/>
      <c r="D94" s="158" t="s">
        <v>198</v>
      </c>
      <c r="E94" s="34"/>
      <c r="F94" s="159" t="s">
        <v>1530</v>
      </c>
      <c r="G94" s="34"/>
      <c r="H94" s="34"/>
      <c r="I94" s="160"/>
      <c r="J94" s="34"/>
      <c r="K94" s="34"/>
      <c r="L94" s="35"/>
      <c r="M94" s="161"/>
      <c r="N94" s="162"/>
      <c r="O94" s="55"/>
      <c r="P94" s="55"/>
      <c r="Q94" s="55"/>
      <c r="R94" s="55"/>
      <c r="S94" s="55"/>
      <c r="T94" s="56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9" t="s">
        <v>198</v>
      </c>
      <c r="AU94" s="19" t="s">
        <v>85</v>
      </c>
    </row>
    <row r="95" spans="1:65" s="2" customFormat="1" ht="24.2" customHeight="1">
      <c r="A95" s="34"/>
      <c r="B95" s="144"/>
      <c r="C95" s="145" t="s">
        <v>93</v>
      </c>
      <c r="D95" s="145" t="s">
        <v>191</v>
      </c>
      <c r="E95" s="146" t="s">
        <v>1531</v>
      </c>
      <c r="F95" s="147" t="s">
        <v>1532</v>
      </c>
      <c r="G95" s="148" t="s">
        <v>1524</v>
      </c>
      <c r="H95" s="149">
        <v>1</v>
      </c>
      <c r="I95" s="150"/>
      <c r="J95" s="151">
        <f>ROUND(I95*H95,2)</f>
        <v>0</v>
      </c>
      <c r="K95" s="147" t="s">
        <v>195</v>
      </c>
      <c r="L95" s="35"/>
      <c r="M95" s="152" t="s">
        <v>3</v>
      </c>
      <c r="N95" s="153" t="s">
        <v>47</v>
      </c>
      <c r="O95" s="55"/>
      <c r="P95" s="154">
        <f>O95*H95</f>
        <v>0</v>
      </c>
      <c r="Q95" s="154">
        <v>0</v>
      </c>
      <c r="R95" s="154">
        <f>Q95*H95</f>
        <v>0</v>
      </c>
      <c r="S95" s="154">
        <v>0</v>
      </c>
      <c r="T95" s="155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56" t="s">
        <v>196</v>
      </c>
      <c r="AT95" s="156" t="s">
        <v>191</v>
      </c>
      <c r="AU95" s="156" t="s">
        <v>85</v>
      </c>
      <c r="AY95" s="19" t="s">
        <v>189</v>
      </c>
      <c r="BE95" s="157">
        <f>IF(N95="základní",J95,0)</f>
        <v>0</v>
      </c>
      <c r="BF95" s="157">
        <f>IF(N95="snížená",J95,0)</f>
        <v>0</v>
      </c>
      <c r="BG95" s="157">
        <f>IF(N95="zákl. přenesená",J95,0)</f>
        <v>0</v>
      </c>
      <c r="BH95" s="157">
        <f>IF(N95="sníž. přenesená",J95,0)</f>
        <v>0</v>
      </c>
      <c r="BI95" s="157">
        <f>IF(N95="nulová",J95,0)</f>
        <v>0</v>
      </c>
      <c r="BJ95" s="19" t="s">
        <v>83</v>
      </c>
      <c r="BK95" s="157">
        <f>ROUND(I95*H95,2)</f>
        <v>0</v>
      </c>
      <c r="BL95" s="19" t="s">
        <v>196</v>
      </c>
      <c r="BM95" s="156" t="s">
        <v>1533</v>
      </c>
    </row>
    <row r="96" spans="1:65" s="2" customFormat="1" ht="11.25">
      <c r="A96" s="34"/>
      <c r="B96" s="35"/>
      <c r="C96" s="34"/>
      <c r="D96" s="158" t="s">
        <v>198</v>
      </c>
      <c r="E96" s="34"/>
      <c r="F96" s="159" t="s">
        <v>1534</v>
      </c>
      <c r="G96" s="34"/>
      <c r="H96" s="34"/>
      <c r="I96" s="160"/>
      <c r="J96" s="34"/>
      <c r="K96" s="34"/>
      <c r="L96" s="35"/>
      <c r="M96" s="161"/>
      <c r="N96" s="162"/>
      <c r="O96" s="55"/>
      <c r="P96" s="55"/>
      <c r="Q96" s="55"/>
      <c r="R96" s="55"/>
      <c r="S96" s="55"/>
      <c r="T96" s="56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9" t="s">
        <v>198</v>
      </c>
      <c r="AU96" s="19" t="s">
        <v>85</v>
      </c>
    </row>
    <row r="97" spans="1:65" s="2" customFormat="1" ht="24.2" customHeight="1">
      <c r="A97" s="34"/>
      <c r="B97" s="144"/>
      <c r="C97" s="145" t="s">
        <v>196</v>
      </c>
      <c r="D97" s="145" t="s">
        <v>191</v>
      </c>
      <c r="E97" s="146" t="s">
        <v>1535</v>
      </c>
      <c r="F97" s="147" t="s">
        <v>1536</v>
      </c>
      <c r="G97" s="148" t="s">
        <v>1524</v>
      </c>
      <c r="H97" s="149">
        <v>1</v>
      </c>
      <c r="I97" s="150"/>
      <c r="J97" s="151">
        <f>ROUND(I97*H97,2)</f>
        <v>0</v>
      </c>
      <c r="K97" s="147" t="s">
        <v>195</v>
      </c>
      <c r="L97" s="35"/>
      <c r="M97" s="152" t="s">
        <v>3</v>
      </c>
      <c r="N97" s="153" t="s">
        <v>47</v>
      </c>
      <c r="O97" s="55"/>
      <c r="P97" s="154">
        <f>O97*H97</f>
        <v>0</v>
      </c>
      <c r="Q97" s="154">
        <v>0</v>
      </c>
      <c r="R97" s="154">
        <f>Q97*H97</f>
        <v>0</v>
      </c>
      <c r="S97" s="154">
        <v>0</v>
      </c>
      <c r="T97" s="155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56" t="s">
        <v>196</v>
      </c>
      <c r="AT97" s="156" t="s">
        <v>191</v>
      </c>
      <c r="AU97" s="156" t="s">
        <v>85</v>
      </c>
      <c r="AY97" s="19" t="s">
        <v>189</v>
      </c>
      <c r="BE97" s="157">
        <f>IF(N97="základní",J97,0)</f>
        <v>0</v>
      </c>
      <c r="BF97" s="157">
        <f>IF(N97="snížená",J97,0)</f>
        <v>0</v>
      </c>
      <c r="BG97" s="157">
        <f>IF(N97="zákl. přenesená",J97,0)</f>
        <v>0</v>
      </c>
      <c r="BH97" s="157">
        <f>IF(N97="sníž. přenesená",J97,0)</f>
        <v>0</v>
      </c>
      <c r="BI97" s="157">
        <f>IF(N97="nulová",J97,0)</f>
        <v>0</v>
      </c>
      <c r="BJ97" s="19" t="s">
        <v>83</v>
      </c>
      <c r="BK97" s="157">
        <f>ROUND(I97*H97,2)</f>
        <v>0</v>
      </c>
      <c r="BL97" s="19" t="s">
        <v>196</v>
      </c>
      <c r="BM97" s="156" t="s">
        <v>1537</v>
      </c>
    </row>
    <row r="98" spans="1:65" s="2" customFormat="1" ht="11.25">
      <c r="A98" s="34"/>
      <c r="B98" s="35"/>
      <c r="C98" s="34"/>
      <c r="D98" s="158" t="s">
        <v>198</v>
      </c>
      <c r="E98" s="34"/>
      <c r="F98" s="159" t="s">
        <v>1538</v>
      </c>
      <c r="G98" s="34"/>
      <c r="H98" s="34"/>
      <c r="I98" s="160"/>
      <c r="J98" s="34"/>
      <c r="K98" s="34"/>
      <c r="L98" s="35"/>
      <c r="M98" s="161"/>
      <c r="N98" s="162"/>
      <c r="O98" s="55"/>
      <c r="P98" s="55"/>
      <c r="Q98" s="55"/>
      <c r="R98" s="55"/>
      <c r="S98" s="55"/>
      <c r="T98" s="56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9" t="s">
        <v>198</v>
      </c>
      <c r="AU98" s="19" t="s">
        <v>85</v>
      </c>
    </row>
    <row r="99" spans="1:65" s="2" customFormat="1" ht="24">
      <c r="A99" s="34"/>
      <c r="B99" s="144"/>
      <c r="C99" s="145" t="s">
        <v>226</v>
      </c>
      <c r="D99" s="145" t="s">
        <v>191</v>
      </c>
      <c r="E99" s="146" t="s">
        <v>1539</v>
      </c>
      <c r="F99" s="147" t="s">
        <v>1540</v>
      </c>
      <c r="G99" s="148" t="s">
        <v>1524</v>
      </c>
      <c r="H99" s="149">
        <v>1</v>
      </c>
      <c r="I99" s="150"/>
      <c r="J99" s="151">
        <f>ROUND(I99*H99,2)</f>
        <v>0</v>
      </c>
      <c r="K99" s="147" t="s">
        <v>195</v>
      </c>
      <c r="L99" s="35"/>
      <c r="M99" s="152" t="s">
        <v>3</v>
      </c>
      <c r="N99" s="153" t="s">
        <v>47</v>
      </c>
      <c r="O99" s="55"/>
      <c r="P99" s="154">
        <f>O99*H99</f>
        <v>0</v>
      </c>
      <c r="Q99" s="154">
        <v>0</v>
      </c>
      <c r="R99" s="154">
        <f>Q99*H99</f>
        <v>0</v>
      </c>
      <c r="S99" s="154">
        <v>0</v>
      </c>
      <c r="T99" s="155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56" t="s">
        <v>196</v>
      </c>
      <c r="AT99" s="156" t="s">
        <v>191</v>
      </c>
      <c r="AU99" s="156" t="s">
        <v>85</v>
      </c>
      <c r="AY99" s="19" t="s">
        <v>189</v>
      </c>
      <c r="BE99" s="157">
        <f>IF(N99="základní",J99,0)</f>
        <v>0</v>
      </c>
      <c r="BF99" s="157">
        <f>IF(N99="snížená",J99,0)</f>
        <v>0</v>
      </c>
      <c r="BG99" s="157">
        <f>IF(N99="zákl. přenesená",J99,0)</f>
        <v>0</v>
      </c>
      <c r="BH99" s="157">
        <f>IF(N99="sníž. přenesená",J99,0)</f>
        <v>0</v>
      </c>
      <c r="BI99" s="157">
        <f>IF(N99="nulová",J99,0)</f>
        <v>0</v>
      </c>
      <c r="BJ99" s="19" t="s">
        <v>83</v>
      </c>
      <c r="BK99" s="157">
        <f>ROUND(I99*H99,2)</f>
        <v>0</v>
      </c>
      <c r="BL99" s="19" t="s">
        <v>196</v>
      </c>
      <c r="BM99" s="156" t="s">
        <v>1541</v>
      </c>
    </row>
    <row r="100" spans="1:65" s="2" customFormat="1" ht="11.25">
      <c r="A100" s="34"/>
      <c r="B100" s="35"/>
      <c r="C100" s="34"/>
      <c r="D100" s="158" t="s">
        <v>198</v>
      </c>
      <c r="E100" s="34"/>
      <c r="F100" s="159" t="s">
        <v>1542</v>
      </c>
      <c r="G100" s="34"/>
      <c r="H100" s="34"/>
      <c r="I100" s="160"/>
      <c r="J100" s="34"/>
      <c r="K100" s="34"/>
      <c r="L100" s="35"/>
      <c r="M100" s="161"/>
      <c r="N100" s="162"/>
      <c r="O100" s="55"/>
      <c r="P100" s="55"/>
      <c r="Q100" s="55"/>
      <c r="R100" s="55"/>
      <c r="S100" s="55"/>
      <c r="T100" s="56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9" t="s">
        <v>198</v>
      </c>
      <c r="AU100" s="19" t="s">
        <v>85</v>
      </c>
    </row>
    <row r="101" spans="1:65" s="12" customFormat="1" ht="22.9" customHeight="1">
      <c r="B101" s="131"/>
      <c r="D101" s="132" t="s">
        <v>75</v>
      </c>
      <c r="E101" s="142" t="s">
        <v>1543</v>
      </c>
      <c r="F101" s="142" t="s">
        <v>1544</v>
      </c>
      <c r="I101" s="134"/>
      <c r="J101" s="143">
        <f>BK101</f>
        <v>0</v>
      </c>
      <c r="L101" s="131"/>
      <c r="M101" s="136"/>
      <c r="N101" s="137"/>
      <c r="O101" s="137"/>
      <c r="P101" s="138">
        <f>SUM(P102:P105)</f>
        <v>0</v>
      </c>
      <c r="Q101" s="137"/>
      <c r="R101" s="138">
        <f>SUM(R102:R105)</f>
        <v>0</v>
      </c>
      <c r="S101" s="137"/>
      <c r="T101" s="139">
        <f>SUM(T102:T105)</f>
        <v>0</v>
      </c>
      <c r="AR101" s="132" t="s">
        <v>226</v>
      </c>
      <c r="AT101" s="140" t="s">
        <v>75</v>
      </c>
      <c r="AU101" s="140" t="s">
        <v>83</v>
      </c>
      <c r="AY101" s="132" t="s">
        <v>189</v>
      </c>
      <c r="BK101" s="141">
        <f>SUM(BK102:BK105)</f>
        <v>0</v>
      </c>
    </row>
    <row r="102" spans="1:65" s="2" customFormat="1" ht="24">
      <c r="A102" s="34"/>
      <c r="B102" s="144"/>
      <c r="C102" s="145" t="s">
        <v>234</v>
      </c>
      <c r="D102" s="145" t="s">
        <v>191</v>
      </c>
      <c r="E102" s="146" t="s">
        <v>1545</v>
      </c>
      <c r="F102" s="147" t="s">
        <v>1546</v>
      </c>
      <c r="G102" s="148" t="s">
        <v>1524</v>
      </c>
      <c r="H102" s="149">
        <v>1</v>
      </c>
      <c r="I102" s="150"/>
      <c r="J102" s="151">
        <f>ROUND(I102*H102,2)</f>
        <v>0</v>
      </c>
      <c r="K102" s="147" t="s">
        <v>195</v>
      </c>
      <c r="L102" s="35"/>
      <c r="M102" s="152" t="s">
        <v>3</v>
      </c>
      <c r="N102" s="153" t="s">
        <v>47</v>
      </c>
      <c r="O102" s="55"/>
      <c r="P102" s="154">
        <f>O102*H102</f>
        <v>0</v>
      </c>
      <c r="Q102" s="154">
        <v>0</v>
      </c>
      <c r="R102" s="154">
        <f>Q102*H102</f>
        <v>0</v>
      </c>
      <c r="S102" s="154">
        <v>0</v>
      </c>
      <c r="T102" s="155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56" t="s">
        <v>196</v>
      </c>
      <c r="AT102" s="156" t="s">
        <v>191</v>
      </c>
      <c r="AU102" s="156" t="s">
        <v>85</v>
      </c>
      <c r="AY102" s="19" t="s">
        <v>189</v>
      </c>
      <c r="BE102" s="157">
        <f>IF(N102="základní",J102,0)</f>
        <v>0</v>
      </c>
      <c r="BF102" s="157">
        <f>IF(N102="snížená",J102,0)</f>
        <v>0</v>
      </c>
      <c r="BG102" s="157">
        <f>IF(N102="zákl. přenesená",J102,0)</f>
        <v>0</v>
      </c>
      <c r="BH102" s="157">
        <f>IF(N102="sníž. přenesená",J102,0)</f>
        <v>0</v>
      </c>
      <c r="BI102" s="157">
        <f>IF(N102="nulová",J102,0)</f>
        <v>0</v>
      </c>
      <c r="BJ102" s="19" t="s">
        <v>83</v>
      </c>
      <c r="BK102" s="157">
        <f>ROUND(I102*H102,2)</f>
        <v>0</v>
      </c>
      <c r="BL102" s="19" t="s">
        <v>196</v>
      </c>
      <c r="BM102" s="156" t="s">
        <v>1547</v>
      </c>
    </row>
    <row r="103" spans="1:65" s="2" customFormat="1" ht="11.25">
      <c r="A103" s="34"/>
      <c r="B103" s="35"/>
      <c r="C103" s="34"/>
      <c r="D103" s="158" t="s">
        <v>198</v>
      </c>
      <c r="E103" s="34"/>
      <c r="F103" s="159" t="s">
        <v>1548</v>
      </c>
      <c r="G103" s="34"/>
      <c r="H103" s="34"/>
      <c r="I103" s="160"/>
      <c r="J103" s="34"/>
      <c r="K103" s="34"/>
      <c r="L103" s="35"/>
      <c r="M103" s="161"/>
      <c r="N103" s="162"/>
      <c r="O103" s="55"/>
      <c r="P103" s="55"/>
      <c r="Q103" s="55"/>
      <c r="R103" s="55"/>
      <c r="S103" s="55"/>
      <c r="T103" s="56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9" t="s">
        <v>198</v>
      </c>
      <c r="AU103" s="19" t="s">
        <v>85</v>
      </c>
    </row>
    <row r="104" spans="1:65" s="2" customFormat="1" ht="24">
      <c r="A104" s="34"/>
      <c r="B104" s="144"/>
      <c r="C104" s="145" t="s">
        <v>245</v>
      </c>
      <c r="D104" s="145" t="s">
        <v>191</v>
      </c>
      <c r="E104" s="146" t="s">
        <v>1549</v>
      </c>
      <c r="F104" s="147" t="s">
        <v>1550</v>
      </c>
      <c r="G104" s="148" t="s">
        <v>1524</v>
      </c>
      <c r="H104" s="149">
        <v>1</v>
      </c>
      <c r="I104" s="150"/>
      <c r="J104" s="151">
        <f>ROUND(I104*H104,2)</f>
        <v>0</v>
      </c>
      <c r="K104" s="147" t="s">
        <v>195</v>
      </c>
      <c r="L104" s="35"/>
      <c r="M104" s="152" t="s">
        <v>3</v>
      </c>
      <c r="N104" s="153" t="s">
        <v>47</v>
      </c>
      <c r="O104" s="55"/>
      <c r="P104" s="154">
        <f>O104*H104</f>
        <v>0</v>
      </c>
      <c r="Q104" s="154">
        <v>0</v>
      </c>
      <c r="R104" s="154">
        <f>Q104*H104</f>
        <v>0</v>
      </c>
      <c r="S104" s="154">
        <v>0</v>
      </c>
      <c r="T104" s="155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56" t="s">
        <v>196</v>
      </c>
      <c r="AT104" s="156" t="s">
        <v>191</v>
      </c>
      <c r="AU104" s="156" t="s">
        <v>85</v>
      </c>
      <c r="AY104" s="19" t="s">
        <v>189</v>
      </c>
      <c r="BE104" s="157">
        <f>IF(N104="základní",J104,0)</f>
        <v>0</v>
      </c>
      <c r="BF104" s="157">
        <f>IF(N104="snížená",J104,0)</f>
        <v>0</v>
      </c>
      <c r="BG104" s="157">
        <f>IF(N104="zákl. přenesená",J104,0)</f>
        <v>0</v>
      </c>
      <c r="BH104" s="157">
        <f>IF(N104="sníž. přenesená",J104,0)</f>
        <v>0</v>
      </c>
      <c r="BI104" s="157">
        <f>IF(N104="nulová",J104,0)</f>
        <v>0</v>
      </c>
      <c r="BJ104" s="19" t="s">
        <v>83</v>
      </c>
      <c r="BK104" s="157">
        <f>ROUND(I104*H104,2)</f>
        <v>0</v>
      </c>
      <c r="BL104" s="19" t="s">
        <v>196</v>
      </c>
      <c r="BM104" s="156" t="s">
        <v>1551</v>
      </c>
    </row>
    <row r="105" spans="1:65" s="2" customFormat="1" ht="11.25">
      <c r="A105" s="34"/>
      <c r="B105" s="35"/>
      <c r="C105" s="34"/>
      <c r="D105" s="158" t="s">
        <v>198</v>
      </c>
      <c r="E105" s="34"/>
      <c r="F105" s="159" t="s">
        <v>1552</v>
      </c>
      <c r="G105" s="34"/>
      <c r="H105" s="34"/>
      <c r="I105" s="160"/>
      <c r="J105" s="34"/>
      <c r="K105" s="34"/>
      <c r="L105" s="35"/>
      <c r="M105" s="198"/>
      <c r="N105" s="199"/>
      <c r="O105" s="200"/>
      <c r="P105" s="200"/>
      <c r="Q105" s="200"/>
      <c r="R105" s="200"/>
      <c r="S105" s="200"/>
      <c r="T105" s="201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9" t="s">
        <v>198</v>
      </c>
      <c r="AU105" s="19" t="s">
        <v>85</v>
      </c>
    </row>
    <row r="106" spans="1:65" s="2" customFormat="1" ht="6.95" customHeight="1">
      <c r="A106" s="34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5"/>
      <c r="M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</sheetData>
  <autoFilter ref="C87:K105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/>
    <hyperlink ref="F94" r:id="rId2"/>
    <hyperlink ref="F96" r:id="rId3"/>
    <hyperlink ref="F98" r:id="rId4"/>
    <hyperlink ref="F100" r:id="rId5"/>
    <hyperlink ref="F103" r:id="rId6"/>
    <hyperlink ref="F105" r:id="rId7"/>
  </hyperlinks>
  <pageMargins left="0.39374999999999999" right="0.39374999999999999" top="0.39374999999999999" bottom="0.39374999999999999" header="0" footer="0"/>
  <pageSetup paperSize="9" scale="84" fitToHeight="100" orientation="landscape" blackAndWhite="1" r:id="rId8"/>
  <headerFooter>
    <oddFooter>&amp;CStrana &amp;P z &amp;N</oddFooter>
  </headerFooter>
  <drawing r:id="rId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1" t="s">
        <v>6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9" t="s">
        <v>124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pans="1:46" s="1" customFormat="1" ht="24.95" customHeight="1">
      <c r="B4" s="22"/>
      <c r="D4" s="23" t="s">
        <v>152</v>
      </c>
      <c r="L4" s="22"/>
      <c r="M4" s="95" t="s">
        <v>11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342" t="str">
        <f>'Rekapitulace stavby'!K6</f>
        <v>Průmyslová zóna IV - Šumperk</v>
      </c>
      <c r="F7" s="343"/>
      <c r="G7" s="343"/>
      <c r="H7" s="343"/>
      <c r="L7" s="22"/>
    </row>
    <row r="8" spans="1:46" s="1" customFormat="1" ht="12" customHeight="1">
      <c r="B8" s="22"/>
      <c r="D8" s="29" t="s">
        <v>153</v>
      </c>
      <c r="L8" s="22"/>
    </row>
    <row r="9" spans="1:46" s="2" customFormat="1" ht="16.5" customHeight="1">
      <c r="A9" s="34"/>
      <c r="B9" s="35"/>
      <c r="C9" s="34"/>
      <c r="D9" s="34"/>
      <c r="E9" s="342" t="s">
        <v>1553</v>
      </c>
      <c r="F9" s="345"/>
      <c r="G9" s="345"/>
      <c r="H9" s="345"/>
      <c r="I9" s="34"/>
      <c r="J9" s="34"/>
      <c r="K9" s="34"/>
      <c r="L9" s="9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5"/>
      <c r="C10" s="34"/>
      <c r="D10" s="29" t="s">
        <v>155</v>
      </c>
      <c r="E10" s="34"/>
      <c r="F10" s="34"/>
      <c r="G10" s="34"/>
      <c r="H10" s="34"/>
      <c r="I10" s="34"/>
      <c r="J10" s="34"/>
      <c r="K10" s="34"/>
      <c r="L10" s="9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5"/>
      <c r="C11" s="34"/>
      <c r="D11" s="34"/>
      <c r="E11" s="299" t="s">
        <v>1554</v>
      </c>
      <c r="F11" s="345"/>
      <c r="G11" s="345"/>
      <c r="H11" s="345"/>
      <c r="I11" s="34"/>
      <c r="J11" s="34"/>
      <c r="K11" s="34"/>
      <c r="L11" s="9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9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5"/>
      <c r="C13" s="34"/>
      <c r="D13" s="29" t="s">
        <v>19</v>
      </c>
      <c r="E13" s="34"/>
      <c r="F13" s="27" t="s">
        <v>3</v>
      </c>
      <c r="G13" s="34"/>
      <c r="H13" s="34"/>
      <c r="I13" s="29" t="s">
        <v>20</v>
      </c>
      <c r="J13" s="27" t="s">
        <v>3</v>
      </c>
      <c r="K13" s="34"/>
      <c r="L13" s="9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21</v>
      </c>
      <c r="E14" s="34"/>
      <c r="F14" s="27" t="s">
        <v>22</v>
      </c>
      <c r="G14" s="34"/>
      <c r="H14" s="34"/>
      <c r="I14" s="29" t="s">
        <v>23</v>
      </c>
      <c r="J14" s="52" t="str">
        <f>'Rekapitulace stavby'!AN8</f>
        <v>26. 11. 2021</v>
      </c>
      <c r="K14" s="34"/>
      <c r="L14" s="9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9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5"/>
      <c r="C16" s="34"/>
      <c r="D16" s="29" t="s">
        <v>25</v>
      </c>
      <c r="E16" s="34"/>
      <c r="F16" s="34"/>
      <c r="G16" s="34"/>
      <c r="H16" s="34"/>
      <c r="I16" s="29" t="s">
        <v>26</v>
      </c>
      <c r="J16" s="27" t="s">
        <v>27</v>
      </c>
      <c r="K16" s="34"/>
      <c r="L16" s="9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7" t="s">
        <v>28</v>
      </c>
      <c r="F17" s="34"/>
      <c r="G17" s="34"/>
      <c r="H17" s="34"/>
      <c r="I17" s="29" t="s">
        <v>29</v>
      </c>
      <c r="J17" s="27" t="s">
        <v>30</v>
      </c>
      <c r="K17" s="34"/>
      <c r="L17" s="9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9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9" t="s">
        <v>31</v>
      </c>
      <c r="E19" s="34"/>
      <c r="F19" s="34"/>
      <c r="G19" s="34"/>
      <c r="H19" s="34"/>
      <c r="I19" s="29" t="s">
        <v>26</v>
      </c>
      <c r="J19" s="30" t="str">
        <f>'Rekapitulace stavby'!AN13</f>
        <v>Vyplň údaj</v>
      </c>
      <c r="K19" s="34"/>
      <c r="L19" s="9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346" t="str">
        <f>'Rekapitulace stavby'!E14</f>
        <v>Vyplň údaj</v>
      </c>
      <c r="F20" s="325"/>
      <c r="G20" s="325"/>
      <c r="H20" s="325"/>
      <c r="I20" s="29" t="s">
        <v>29</v>
      </c>
      <c r="J20" s="30" t="str">
        <f>'Rekapitulace stavby'!AN14</f>
        <v>Vyplň údaj</v>
      </c>
      <c r="K20" s="34"/>
      <c r="L20" s="9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9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9" t="s">
        <v>33</v>
      </c>
      <c r="E22" s="34"/>
      <c r="F22" s="34"/>
      <c r="G22" s="34"/>
      <c r="H22" s="34"/>
      <c r="I22" s="29" t="s">
        <v>26</v>
      </c>
      <c r="J22" s="27" t="s">
        <v>34</v>
      </c>
      <c r="K22" s="34"/>
      <c r="L22" s="9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7" t="s">
        <v>35</v>
      </c>
      <c r="F23" s="34"/>
      <c r="G23" s="34"/>
      <c r="H23" s="34"/>
      <c r="I23" s="29" t="s">
        <v>29</v>
      </c>
      <c r="J23" s="27" t="s">
        <v>36</v>
      </c>
      <c r="K23" s="34"/>
      <c r="L23" s="9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9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9" t="s">
        <v>38</v>
      </c>
      <c r="E25" s="34"/>
      <c r="F25" s="34"/>
      <c r="G25" s="34"/>
      <c r="H25" s="34"/>
      <c r="I25" s="29" t="s">
        <v>26</v>
      </c>
      <c r="J25" s="27" t="s">
        <v>3</v>
      </c>
      <c r="K25" s="34"/>
      <c r="L25" s="9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7" t="s">
        <v>39</v>
      </c>
      <c r="F26" s="34"/>
      <c r="G26" s="34"/>
      <c r="H26" s="34"/>
      <c r="I26" s="29" t="s">
        <v>29</v>
      </c>
      <c r="J26" s="27" t="s">
        <v>3</v>
      </c>
      <c r="K26" s="34"/>
      <c r="L26" s="9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9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9" t="s">
        <v>40</v>
      </c>
      <c r="E28" s="34"/>
      <c r="F28" s="34"/>
      <c r="G28" s="34"/>
      <c r="H28" s="34"/>
      <c r="I28" s="34"/>
      <c r="J28" s="34"/>
      <c r="K28" s="34"/>
      <c r="L28" s="9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98"/>
      <c r="B29" s="99"/>
      <c r="C29" s="98"/>
      <c r="D29" s="98"/>
      <c r="E29" s="330" t="s">
        <v>3</v>
      </c>
      <c r="F29" s="330"/>
      <c r="G29" s="330"/>
      <c r="H29" s="330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9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01" t="s">
        <v>42</v>
      </c>
      <c r="E32" s="34"/>
      <c r="F32" s="34"/>
      <c r="G32" s="34"/>
      <c r="H32" s="34"/>
      <c r="I32" s="34"/>
      <c r="J32" s="68">
        <f>ROUND(J89, 2)</f>
        <v>0</v>
      </c>
      <c r="K32" s="34"/>
      <c r="L32" s="9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34"/>
      <c r="F34" s="38" t="s">
        <v>44</v>
      </c>
      <c r="G34" s="34"/>
      <c r="H34" s="34"/>
      <c r="I34" s="38" t="s">
        <v>43</v>
      </c>
      <c r="J34" s="38" t="s">
        <v>45</v>
      </c>
      <c r="K34" s="34"/>
      <c r="L34" s="9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5"/>
      <c r="C35" s="34"/>
      <c r="D35" s="96" t="s">
        <v>46</v>
      </c>
      <c r="E35" s="29" t="s">
        <v>47</v>
      </c>
      <c r="F35" s="102">
        <f>ROUND((SUM(BE89:BE277)),  2)</f>
        <v>0</v>
      </c>
      <c r="G35" s="34"/>
      <c r="H35" s="34"/>
      <c r="I35" s="103">
        <v>0.21</v>
      </c>
      <c r="J35" s="102">
        <f>ROUND(((SUM(BE89:BE277))*I35),  2)</f>
        <v>0</v>
      </c>
      <c r="K35" s="34"/>
      <c r="L35" s="9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29" t="s">
        <v>48</v>
      </c>
      <c r="F36" s="102">
        <f>ROUND((SUM(BF89:BF277)),  2)</f>
        <v>0</v>
      </c>
      <c r="G36" s="34"/>
      <c r="H36" s="34"/>
      <c r="I36" s="103">
        <v>0.15</v>
      </c>
      <c r="J36" s="102">
        <f>ROUND(((SUM(BF89:BF277))*I36),  2)</f>
        <v>0</v>
      </c>
      <c r="K36" s="34"/>
      <c r="L36" s="9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49</v>
      </c>
      <c r="F37" s="102">
        <f>ROUND((SUM(BG89:BG277)),  2)</f>
        <v>0</v>
      </c>
      <c r="G37" s="34"/>
      <c r="H37" s="34"/>
      <c r="I37" s="103">
        <v>0.21</v>
      </c>
      <c r="J37" s="102">
        <f>0</f>
        <v>0</v>
      </c>
      <c r="K37" s="34"/>
      <c r="L37" s="9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5"/>
      <c r="C38" s="34"/>
      <c r="D38" s="34"/>
      <c r="E38" s="29" t="s">
        <v>50</v>
      </c>
      <c r="F38" s="102">
        <f>ROUND((SUM(BH89:BH277)),  2)</f>
        <v>0</v>
      </c>
      <c r="G38" s="34"/>
      <c r="H38" s="34"/>
      <c r="I38" s="103">
        <v>0.15</v>
      </c>
      <c r="J38" s="102">
        <f>0</f>
        <v>0</v>
      </c>
      <c r="K38" s="34"/>
      <c r="L38" s="9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9" t="s">
        <v>51</v>
      </c>
      <c r="F39" s="102">
        <f>ROUND((SUM(BI89:BI277)),  2)</f>
        <v>0</v>
      </c>
      <c r="G39" s="34"/>
      <c r="H39" s="34"/>
      <c r="I39" s="103">
        <v>0</v>
      </c>
      <c r="J39" s="102">
        <f>0</f>
        <v>0</v>
      </c>
      <c r="K39" s="34"/>
      <c r="L39" s="9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9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4"/>
      <c r="D41" s="105" t="s">
        <v>52</v>
      </c>
      <c r="E41" s="57"/>
      <c r="F41" s="57"/>
      <c r="G41" s="106" t="s">
        <v>53</v>
      </c>
      <c r="H41" s="107" t="s">
        <v>54</v>
      </c>
      <c r="I41" s="57"/>
      <c r="J41" s="108">
        <f>SUM(J32:J39)</f>
        <v>0</v>
      </c>
      <c r="K41" s="109"/>
      <c r="L41" s="9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9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9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159</v>
      </c>
      <c r="D47" s="34"/>
      <c r="E47" s="34"/>
      <c r="F47" s="34"/>
      <c r="G47" s="34"/>
      <c r="H47" s="34"/>
      <c r="I47" s="34"/>
      <c r="J47" s="34"/>
      <c r="K47" s="34"/>
      <c r="L47" s="9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9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17</v>
      </c>
      <c r="D49" s="34"/>
      <c r="E49" s="34"/>
      <c r="F49" s="34"/>
      <c r="G49" s="34"/>
      <c r="H49" s="34"/>
      <c r="I49" s="34"/>
      <c r="J49" s="34"/>
      <c r="K49" s="34"/>
      <c r="L49" s="9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42" t="str">
        <f>E7</f>
        <v>Průmyslová zóna IV - Šumperk</v>
      </c>
      <c r="F50" s="343"/>
      <c r="G50" s="343"/>
      <c r="H50" s="343"/>
      <c r="I50" s="34"/>
      <c r="J50" s="34"/>
      <c r="K50" s="34"/>
      <c r="L50" s="9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2"/>
      <c r="C51" s="29" t="s">
        <v>153</v>
      </c>
      <c r="L51" s="22"/>
    </row>
    <row r="52" spans="1:47" s="2" customFormat="1" ht="16.5" customHeight="1">
      <c r="A52" s="34"/>
      <c r="B52" s="35"/>
      <c r="C52" s="34"/>
      <c r="D52" s="34"/>
      <c r="E52" s="342" t="s">
        <v>1553</v>
      </c>
      <c r="F52" s="345"/>
      <c r="G52" s="345"/>
      <c r="H52" s="345"/>
      <c r="I52" s="34"/>
      <c r="J52" s="34"/>
      <c r="K52" s="34"/>
      <c r="L52" s="9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155</v>
      </c>
      <c r="D53" s="34"/>
      <c r="E53" s="34"/>
      <c r="F53" s="34"/>
      <c r="G53" s="34"/>
      <c r="H53" s="34"/>
      <c r="I53" s="34"/>
      <c r="J53" s="34"/>
      <c r="K53" s="34"/>
      <c r="L53" s="9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4"/>
      <c r="D54" s="34"/>
      <c r="E54" s="299" t="str">
        <f>E11</f>
        <v>SO 401 - Rozvody VO</v>
      </c>
      <c r="F54" s="345"/>
      <c r="G54" s="345"/>
      <c r="H54" s="345"/>
      <c r="I54" s="34"/>
      <c r="J54" s="34"/>
      <c r="K54" s="34"/>
      <c r="L54" s="9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4"/>
      <c r="D55" s="34"/>
      <c r="E55" s="34"/>
      <c r="F55" s="34"/>
      <c r="G55" s="34"/>
      <c r="H55" s="34"/>
      <c r="I55" s="34"/>
      <c r="J55" s="34"/>
      <c r="K55" s="34"/>
      <c r="L55" s="9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4"/>
      <c r="E56" s="34"/>
      <c r="F56" s="27" t="str">
        <f>F14</f>
        <v>k.ú.Šumperk</v>
      </c>
      <c r="G56" s="34"/>
      <c r="H56" s="34"/>
      <c r="I56" s="29" t="s">
        <v>23</v>
      </c>
      <c r="J56" s="52" t="str">
        <f>IF(J14="","",J14)</f>
        <v>26. 11. 2021</v>
      </c>
      <c r="K56" s="34"/>
      <c r="L56" s="9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9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4"/>
      <c r="E58" s="34"/>
      <c r="F58" s="27" t="str">
        <f>E17</f>
        <v>Město Šumperk</v>
      </c>
      <c r="G58" s="34"/>
      <c r="H58" s="34"/>
      <c r="I58" s="29" t="s">
        <v>33</v>
      </c>
      <c r="J58" s="32" t="str">
        <f>E23</f>
        <v>Cekr CZ s.r.o.</v>
      </c>
      <c r="K58" s="34"/>
      <c r="L58" s="9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5.7" customHeight="1">
      <c r="A59" s="34"/>
      <c r="B59" s="35"/>
      <c r="C59" s="29" t="s">
        <v>31</v>
      </c>
      <c r="D59" s="34"/>
      <c r="E59" s="34"/>
      <c r="F59" s="27" t="str">
        <f>IF(E20="","",E20)</f>
        <v>Vyplň údaj</v>
      </c>
      <c r="G59" s="34"/>
      <c r="H59" s="34"/>
      <c r="I59" s="29" t="s">
        <v>38</v>
      </c>
      <c r="J59" s="32" t="str">
        <f>E26</f>
        <v>Jan Zamykal, CS ÚRS 2021/II</v>
      </c>
      <c r="K59" s="34"/>
      <c r="L59" s="9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4"/>
      <c r="D60" s="34"/>
      <c r="E60" s="34"/>
      <c r="F60" s="34"/>
      <c r="G60" s="34"/>
      <c r="H60" s="34"/>
      <c r="I60" s="34"/>
      <c r="J60" s="34"/>
      <c r="K60" s="34"/>
      <c r="L60" s="9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10" t="s">
        <v>160</v>
      </c>
      <c r="D61" s="104"/>
      <c r="E61" s="104"/>
      <c r="F61" s="104"/>
      <c r="G61" s="104"/>
      <c r="H61" s="104"/>
      <c r="I61" s="104"/>
      <c r="J61" s="111" t="s">
        <v>161</v>
      </c>
      <c r="K61" s="104"/>
      <c r="L61" s="9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4"/>
      <c r="D62" s="34"/>
      <c r="E62" s="34"/>
      <c r="F62" s="34"/>
      <c r="G62" s="34"/>
      <c r="H62" s="34"/>
      <c r="I62" s="34"/>
      <c r="J62" s="34"/>
      <c r="K62" s="34"/>
      <c r="L62" s="9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12" t="s">
        <v>74</v>
      </c>
      <c r="D63" s="34"/>
      <c r="E63" s="34"/>
      <c r="F63" s="34"/>
      <c r="G63" s="34"/>
      <c r="H63" s="34"/>
      <c r="I63" s="34"/>
      <c r="J63" s="68">
        <f>J89</f>
        <v>0</v>
      </c>
      <c r="K63" s="34"/>
      <c r="L63" s="9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162</v>
      </c>
    </row>
    <row r="64" spans="1:47" s="9" customFormat="1" ht="24.95" customHeight="1">
      <c r="B64" s="113"/>
      <c r="D64" s="114" t="s">
        <v>1555</v>
      </c>
      <c r="E64" s="115"/>
      <c r="F64" s="115"/>
      <c r="G64" s="115"/>
      <c r="H64" s="115"/>
      <c r="I64" s="115"/>
      <c r="J64" s="116">
        <f>J90</f>
        <v>0</v>
      </c>
      <c r="L64" s="113"/>
    </row>
    <row r="65" spans="1:31" s="9" customFormat="1" ht="24.95" customHeight="1">
      <c r="B65" s="113"/>
      <c r="D65" s="114" t="s">
        <v>1556</v>
      </c>
      <c r="E65" s="115"/>
      <c r="F65" s="115"/>
      <c r="G65" s="115"/>
      <c r="H65" s="115"/>
      <c r="I65" s="115"/>
      <c r="J65" s="116">
        <f>J154</f>
        <v>0</v>
      </c>
      <c r="L65" s="113"/>
    </row>
    <row r="66" spans="1:31" s="9" customFormat="1" ht="24.95" customHeight="1">
      <c r="B66" s="113"/>
      <c r="D66" s="114" t="s">
        <v>1557</v>
      </c>
      <c r="E66" s="115"/>
      <c r="F66" s="115"/>
      <c r="G66" s="115"/>
      <c r="H66" s="115"/>
      <c r="I66" s="115"/>
      <c r="J66" s="116">
        <f>J201</f>
        <v>0</v>
      </c>
      <c r="L66" s="113"/>
    </row>
    <row r="67" spans="1:31" s="9" customFormat="1" ht="24.95" customHeight="1">
      <c r="B67" s="113"/>
      <c r="D67" s="114" t="s">
        <v>1558</v>
      </c>
      <c r="E67" s="115"/>
      <c r="F67" s="115"/>
      <c r="G67" s="115"/>
      <c r="H67" s="115"/>
      <c r="I67" s="115"/>
      <c r="J67" s="116">
        <f>J275</f>
        <v>0</v>
      </c>
      <c r="L67" s="113"/>
    </row>
    <row r="68" spans="1:31" s="2" customFormat="1" ht="21.75" customHeight="1">
      <c r="A68" s="34"/>
      <c r="B68" s="35"/>
      <c r="C68" s="34"/>
      <c r="D68" s="34"/>
      <c r="E68" s="34"/>
      <c r="F68" s="34"/>
      <c r="G68" s="34"/>
      <c r="H68" s="34"/>
      <c r="I68" s="34"/>
      <c r="J68" s="34"/>
      <c r="K68" s="34"/>
      <c r="L68" s="97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97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5" customHeight="1">
      <c r="A73" s="34"/>
      <c r="B73" s="46"/>
      <c r="C73" s="47"/>
      <c r="D73" s="47"/>
      <c r="E73" s="47"/>
      <c r="F73" s="47"/>
      <c r="G73" s="47"/>
      <c r="H73" s="47"/>
      <c r="I73" s="47"/>
      <c r="J73" s="47"/>
      <c r="K73" s="47"/>
      <c r="L73" s="9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5" customHeight="1">
      <c r="A74" s="34"/>
      <c r="B74" s="35"/>
      <c r="C74" s="23" t="s">
        <v>174</v>
      </c>
      <c r="D74" s="34"/>
      <c r="E74" s="34"/>
      <c r="F74" s="34"/>
      <c r="G74" s="34"/>
      <c r="H74" s="34"/>
      <c r="I74" s="34"/>
      <c r="J74" s="34"/>
      <c r="K74" s="34"/>
      <c r="L74" s="9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4"/>
      <c r="D75" s="34"/>
      <c r="E75" s="34"/>
      <c r="F75" s="34"/>
      <c r="G75" s="34"/>
      <c r="H75" s="34"/>
      <c r="I75" s="34"/>
      <c r="J75" s="34"/>
      <c r="K75" s="34"/>
      <c r="L75" s="9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17</v>
      </c>
      <c r="D76" s="34"/>
      <c r="E76" s="34"/>
      <c r="F76" s="34"/>
      <c r="G76" s="34"/>
      <c r="H76" s="34"/>
      <c r="I76" s="34"/>
      <c r="J76" s="34"/>
      <c r="K76" s="34"/>
      <c r="L76" s="9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4"/>
      <c r="D77" s="34"/>
      <c r="E77" s="342" t="str">
        <f>E7</f>
        <v>Průmyslová zóna IV - Šumperk</v>
      </c>
      <c r="F77" s="343"/>
      <c r="G77" s="343"/>
      <c r="H77" s="343"/>
      <c r="I77" s="34"/>
      <c r="J77" s="34"/>
      <c r="K77" s="34"/>
      <c r="L77" s="9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1" customFormat="1" ht="12" customHeight="1">
      <c r="B78" s="22"/>
      <c r="C78" s="29" t="s">
        <v>153</v>
      </c>
      <c r="L78" s="22"/>
    </row>
    <row r="79" spans="1:31" s="2" customFormat="1" ht="16.5" customHeight="1">
      <c r="A79" s="34"/>
      <c r="B79" s="35"/>
      <c r="C79" s="34"/>
      <c r="D79" s="34"/>
      <c r="E79" s="342" t="s">
        <v>1553</v>
      </c>
      <c r="F79" s="345"/>
      <c r="G79" s="345"/>
      <c r="H79" s="345"/>
      <c r="I79" s="34"/>
      <c r="J79" s="34"/>
      <c r="K79" s="34"/>
      <c r="L79" s="9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155</v>
      </c>
      <c r="D80" s="34"/>
      <c r="E80" s="34"/>
      <c r="F80" s="34"/>
      <c r="G80" s="34"/>
      <c r="H80" s="34"/>
      <c r="I80" s="34"/>
      <c r="J80" s="34"/>
      <c r="K80" s="34"/>
      <c r="L80" s="9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4"/>
      <c r="D81" s="34"/>
      <c r="E81" s="299" t="str">
        <f>E11</f>
        <v>SO 401 - Rozvody VO</v>
      </c>
      <c r="F81" s="345"/>
      <c r="G81" s="345"/>
      <c r="H81" s="345"/>
      <c r="I81" s="34"/>
      <c r="J81" s="34"/>
      <c r="K81" s="34"/>
      <c r="L81" s="9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4"/>
      <c r="D82" s="34"/>
      <c r="E82" s="34"/>
      <c r="F82" s="34"/>
      <c r="G82" s="34"/>
      <c r="H82" s="34"/>
      <c r="I82" s="34"/>
      <c r="J82" s="34"/>
      <c r="K82" s="34"/>
      <c r="L82" s="9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9" t="s">
        <v>21</v>
      </c>
      <c r="D83" s="34"/>
      <c r="E83" s="34"/>
      <c r="F83" s="27" t="str">
        <f>F14</f>
        <v>k.ú.Šumperk</v>
      </c>
      <c r="G83" s="34"/>
      <c r="H83" s="34"/>
      <c r="I83" s="29" t="s">
        <v>23</v>
      </c>
      <c r="J83" s="52" t="str">
        <f>IF(J14="","",J14)</f>
        <v>26. 11. 2021</v>
      </c>
      <c r="K83" s="34"/>
      <c r="L83" s="9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5" customHeight="1">
      <c r="A84" s="34"/>
      <c r="B84" s="35"/>
      <c r="C84" s="34"/>
      <c r="D84" s="34"/>
      <c r="E84" s="34"/>
      <c r="F84" s="34"/>
      <c r="G84" s="34"/>
      <c r="H84" s="34"/>
      <c r="I84" s="34"/>
      <c r="J84" s="34"/>
      <c r="K84" s="34"/>
      <c r="L84" s="9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25</v>
      </c>
      <c r="D85" s="34"/>
      <c r="E85" s="34"/>
      <c r="F85" s="27" t="str">
        <f>E17</f>
        <v>Město Šumperk</v>
      </c>
      <c r="G85" s="34"/>
      <c r="H85" s="34"/>
      <c r="I85" s="29" t="s">
        <v>33</v>
      </c>
      <c r="J85" s="32" t="str">
        <f>E23</f>
        <v>Cekr CZ s.r.o.</v>
      </c>
      <c r="K85" s="34"/>
      <c r="L85" s="9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25.7" customHeight="1">
      <c r="A86" s="34"/>
      <c r="B86" s="35"/>
      <c r="C86" s="29" t="s">
        <v>31</v>
      </c>
      <c r="D86" s="34"/>
      <c r="E86" s="34"/>
      <c r="F86" s="27" t="str">
        <f>IF(E20="","",E20)</f>
        <v>Vyplň údaj</v>
      </c>
      <c r="G86" s="34"/>
      <c r="H86" s="34"/>
      <c r="I86" s="29" t="s">
        <v>38</v>
      </c>
      <c r="J86" s="32" t="str">
        <f>E26</f>
        <v>Jan Zamykal, CS ÚRS 2021/II</v>
      </c>
      <c r="K86" s="34"/>
      <c r="L86" s="9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0.35" customHeight="1">
      <c r="A87" s="34"/>
      <c r="B87" s="35"/>
      <c r="C87" s="34"/>
      <c r="D87" s="34"/>
      <c r="E87" s="34"/>
      <c r="F87" s="34"/>
      <c r="G87" s="34"/>
      <c r="H87" s="34"/>
      <c r="I87" s="34"/>
      <c r="J87" s="34"/>
      <c r="K87" s="34"/>
      <c r="L87" s="97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11" customFormat="1" ht="29.25" customHeight="1">
      <c r="A88" s="121"/>
      <c r="B88" s="122"/>
      <c r="C88" s="123" t="s">
        <v>175</v>
      </c>
      <c r="D88" s="124" t="s">
        <v>61</v>
      </c>
      <c r="E88" s="124" t="s">
        <v>57</v>
      </c>
      <c r="F88" s="124" t="s">
        <v>58</v>
      </c>
      <c r="G88" s="124" t="s">
        <v>176</v>
      </c>
      <c r="H88" s="124" t="s">
        <v>177</v>
      </c>
      <c r="I88" s="124" t="s">
        <v>178</v>
      </c>
      <c r="J88" s="124" t="s">
        <v>161</v>
      </c>
      <c r="K88" s="125" t="s">
        <v>179</v>
      </c>
      <c r="L88" s="126"/>
      <c r="M88" s="59" t="s">
        <v>3</v>
      </c>
      <c r="N88" s="60" t="s">
        <v>46</v>
      </c>
      <c r="O88" s="60" t="s">
        <v>180</v>
      </c>
      <c r="P88" s="60" t="s">
        <v>181</v>
      </c>
      <c r="Q88" s="60" t="s">
        <v>182</v>
      </c>
      <c r="R88" s="60" t="s">
        <v>183</v>
      </c>
      <c r="S88" s="60" t="s">
        <v>184</v>
      </c>
      <c r="T88" s="61" t="s">
        <v>185</v>
      </c>
      <c r="U88" s="121"/>
      <c r="V88" s="121"/>
      <c r="W88" s="121"/>
      <c r="X88" s="121"/>
      <c r="Y88" s="121"/>
      <c r="Z88" s="121"/>
      <c r="AA88" s="121"/>
      <c r="AB88" s="121"/>
      <c r="AC88" s="121"/>
      <c r="AD88" s="121"/>
      <c r="AE88" s="121"/>
    </row>
    <row r="89" spans="1:65" s="2" customFormat="1" ht="22.9" customHeight="1">
      <c r="A89" s="34"/>
      <c r="B89" s="35"/>
      <c r="C89" s="66" t="s">
        <v>186</v>
      </c>
      <c r="D89" s="34"/>
      <c r="E89" s="34"/>
      <c r="F89" s="34"/>
      <c r="G89" s="34"/>
      <c r="H89" s="34"/>
      <c r="I89" s="34"/>
      <c r="J89" s="127">
        <f>BK89</f>
        <v>0</v>
      </c>
      <c r="K89" s="34"/>
      <c r="L89" s="35"/>
      <c r="M89" s="62"/>
      <c r="N89" s="53"/>
      <c r="O89" s="63"/>
      <c r="P89" s="128">
        <f>P90+P154+P201+P275</f>
        <v>0</v>
      </c>
      <c r="Q89" s="63"/>
      <c r="R89" s="128">
        <f>R90+R154+R201+R275</f>
        <v>0</v>
      </c>
      <c r="S89" s="63"/>
      <c r="T89" s="129">
        <f>T90+T154+T201+T275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9" t="s">
        <v>75</v>
      </c>
      <c r="AU89" s="19" t="s">
        <v>162</v>
      </c>
      <c r="BK89" s="130">
        <f>BK90+BK154+BK201+BK275</f>
        <v>0</v>
      </c>
    </row>
    <row r="90" spans="1:65" s="12" customFormat="1" ht="25.9" customHeight="1">
      <c r="B90" s="131"/>
      <c r="D90" s="132" t="s">
        <v>75</v>
      </c>
      <c r="E90" s="133" t="s">
        <v>1559</v>
      </c>
      <c r="F90" s="133" t="s">
        <v>1560</v>
      </c>
      <c r="I90" s="134"/>
      <c r="J90" s="135">
        <f>BK90</f>
        <v>0</v>
      </c>
      <c r="L90" s="131"/>
      <c r="M90" s="136"/>
      <c r="N90" s="137"/>
      <c r="O90" s="137"/>
      <c r="P90" s="138">
        <f>SUM(P91:P153)</f>
        <v>0</v>
      </c>
      <c r="Q90" s="137"/>
      <c r="R90" s="138">
        <f>SUM(R91:R153)</f>
        <v>0</v>
      </c>
      <c r="S90" s="137"/>
      <c r="T90" s="139">
        <f>SUM(T91:T153)</f>
        <v>0</v>
      </c>
      <c r="AR90" s="132" t="s">
        <v>83</v>
      </c>
      <c r="AT90" s="140" t="s">
        <v>75</v>
      </c>
      <c r="AU90" s="140" t="s">
        <v>76</v>
      </c>
      <c r="AY90" s="132" t="s">
        <v>189</v>
      </c>
      <c r="BK90" s="141">
        <f>SUM(BK91:BK153)</f>
        <v>0</v>
      </c>
    </row>
    <row r="91" spans="1:65" s="2" customFormat="1" ht="16.5" customHeight="1">
      <c r="A91" s="34"/>
      <c r="B91" s="144"/>
      <c r="C91" s="145" t="s">
        <v>83</v>
      </c>
      <c r="D91" s="145" t="s">
        <v>191</v>
      </c>
      <c r="E91" s="146" t="s">
        <v>1561</v>
      </c>
      <c r="F91" s="147" t="s">
        <v>1562</v>
      </c>
      <c r="G91" s="148" t="s">
        <v>194</v>
      </c>
      <c r="H91" s="149">
        <v>39</v>
      </c>
      <c r="I91" s="150"/>
      <c r="J91" s="151">
        <f>ROUND(I91*H91,2)</f>
        <v>0</v>
      </c>
      <c r="K91" s="147" t="s">
        <v>297</v>
      </c>
      <c r="L91" s="35"/>
      <c r="M91" s="152" t="s">
        <v>3</v>
      </c>
      <c r="N91" s="153" t="s">
        <v>47</v>
      </c>
      <c r="O91" s="55"/>
      <c r="P91" s="154">
        <f>O91*H91</f>
        <v>0</v>
      </c>
      <c r="Q91" s="154">
        <v>0</v>
      </c>
      <c r="R91" s="154">
        <f>Q91*H91</f>
        <v>0</v>
      </c>
      <c r="S91" s="154">
        <v>0</v>
      </c>
      <c r="T91" s="155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56" t="s">
        <v>196</v>
      </c>
      <c r="AT91" s="156" t="s">
        <v>191</v>
      </c>
      <c r="AU91" s="156" t="s">
        <v>83</v>
      </c>
      <c r="AY91" s="19" t="s">
        <v>189</v>
      </c>
      <c r="BE91" s="157">
        <f>IF(N91="základní",J91,0)</f>
        <v>0</v>
      </c>
      <c r="BF91" s="157">
        <f>IF(N91="snížená",J91,0)</f>
        <v>0</v>
      </c>
      <c r="BG91" s="157">
        <f>IF(N91="zákl. přenesená",J91,0)</f>
        <v>0</v>
      </c>
      <c r="BH91" s="157">
        <f>IF(N91="sníž. přenesená",J91,0)</f>
        <v>0</v>
      </c>
      <c r="BI91" s="157">
        <f>IF(N91="nulová",J91,0)</f>
        <v>0</v>
      </c>
      <c r="BJ91" s="19" t="s">
        <v>83</v>
      </c>
      <c r="BK91" s="157">
        <f>ROUND(I91*H91,2)</f>
        <v>0</v>
      </c>
      <c r="BL91" s="19" t="s">
        <v>196</v>
      </c>
      <c r="BM91" s="156" t="s">
        <v>1563</v>
      </c>
    </row>
    <row r="92" spans="1:65" s="2" customFormat="1" ht="16.5" customHeight="1">
      <c r="A92" s="34"/>
      <c r="B92" s="144"/>
      <c r="C92" s="145" t="s">
        <v>85</v>
      </c>
      <c r="D92" s="145" t="s">
        <v>191</v>
      </c>
      <c r="E92" s="146" t="s">
        <v>1564</v>
      </c>
      <c r="F92" s="147" t="s">
        <v>1565</v>
      </c>
      <c r="G92" s="148" t="s">
        <v>194</v>
      </c>
      <c r="H92" s="149">
        <v>12</v>
      </c>
      <c r="I92" s="150"/>
      <c r="J92" s="151">
        <f>ROUND(I92*H92,2)</f>
        <v>0</v>
      </c>
      <c r="K92" s="147" t="s">
        <v>297</v>
      </c>
      <c r="L92" s="35"/>
      <c r="M92" s="152" t="s">
        <v>3</v>
      </c>
      <c r="N92" s="153" t="s">
        <v>47</v>
      </c>
      <c r="O92" s="55"/>
      <c r="P92" s="154">
        <f>O92*H92</f>
        <v>0</v>
      </c>
      <c r="Q92" s="154">
        <v>0</v>
      </c>
      <c r="R92" s="154">
        <f>Q92*H92</f>
        <v>0</v>
      </c>
      <c r="S92" s="154">
        <v>0</v>
      </c>
      <c r="T92" s="155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56" t="s">
        <v>196</v>
      </c>
      <c r="AT92" s="156" t="s">
        <v>191</v>
      </c>
      <c r="AU92" s="156" t="s">
        <v>83</v>
      </c>
      <c r="AY92" s="19" t="s">
        <v>189</v>
      </c>
      <c r="BE92" s="157">
        <f>IF(N92="základní",J92,0)</f>
        <v>0</v>
      </c>
      <c r="BF92" s="157">
        <f>IF(N92="snížená",J92,0)</f>
        <v>0</v>
      </c>
      <c r="BG92" s="157">
        <f>IF(N92="zákl. přenesená",J92,0)</f>
        <v>0</v>
      </c>
      <c r="BH92" s="157">
        <f>IF(N92="sníž. přenesená",J92,0)</f>
        <v>0</v>
      </c>
      <c r="BI92" s="157">
        <f>IF(N92="nulová",J92,0)</f>
        <v>0</v>
      </c>
      <c r="BJ92" s="19" t="s">
        <v>83</v>
      </c>
      <c r="BK92" s="157">
        <f>ROUND(I92*H92,2)</f>
        <v>0</v>
      </c>
      <c r="BL92" s="19" t="s">
        <v>196</v>
      </c>
      <c r="BM92" s="156" t="s">
        <v>1566</v>
      </c>
    </row>
    <row r="93" spans="1:65" s="2" customFormat="1" ht="16.5" customHeight="1">
      <c r="A93" s="34"/>
      <c r="B93" s="144"/>
      <c r="C93" s="145" t="s">
        <v>93</v>
      </c>
      <c r="D93" s="145" t="s">
        <v>191</v>
      </c>
      <c r="E93" s="146" t="s">
        <v>1567</v>
      </c>
      <c r="F93" s="147" t="s">
        <v>1568</v>
      </c>
      <c r="G93" s="148" t="s">
        <v>473</v>
      </c>
      <c r="H93" s="149">
        <v>8</v>
      </c>
      <c r="I93" s="150"/>
      <c r="J93" s="151">
        <f>ROUND(I93*H93,2)</f>
        <v>0</v>
      </c>
      <c r="K93" s="147" t="s">
        <v>297</v>
      </c>
      <c r="L93" s="35"/>
      <c r="M93" s="152" t="s">
        <v>3</v>
      </c>
      <c r="N93" s="153" t="s">
        <v>47</v>
      </c>
      <c r="O93" s="55"/>
      <c r="P93" s="154">
        <f>O93*H93</f>
        <v>0</v>
      </c>
      <c r="Q93" s="154">
        <v>0</v>
      </c>
      <c r="R93" s="154">
        <f>Q93*H93</f>
        <v>0</v>
      </c>
      <c r="S93" s="154">
        <v>0</v>
      </c>
      <c r="T93" s="155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56" t="s">
        <v>196</v>
      </c>
      <c r="AT93" s="156" t="s">
        <v>191</v>
      </c>
      <c r="AU93" s="156" t="s">
        <v>83</v>
      </c>
      <c r="AY93" s="19" t="s">
        <v>189</v>
      </c>
      <c r="BE93" s="157">
        <f>IF(N93="základní",J93,0)</f>
        <v>0</v>
      </c>
      <c r="BF93" s="157">
        <f>IF(N93="snížená",J93,0)</f>
        <v>0</v>
      </c>
      <c r="BG93" s="157">
        <f>IF(N93="zákl. přenesená",J93,0)</f>
        <v>0</v>
      </c>
      <c r="BH93" s="157">
        <f>IF(N93="sníž. přenesená",J93,0)</f>
        <v>0</v>
      </c>
      <c r="BI93" s="157">
        <f>IF(N93="nulová",J93,0)</f>
        <v>0</v>
      </c>
      <c r="BJ93" s="19" t="s">
        <v>83</v>
      </c>
      <c r="BK93" s="157">
        <f>ROUND(I93*H93,2)</f>
        <v>0</v>
      </c>
      <c r="BL93" s="19" t="s">
        <v>196</v>
      </c>
      <c r="BM93" s="156" t="s">
        <v>1569</v>
      </c>
    </row>
    <row r="94" spans="1:65" s="2" customFormat="1" ht="16.5" customHeight="1">
      <c r="A94" s="34"/>
      <c r="B94" s="144"/>
      <c r="C94" s="145" t="s">
        <v>196</v>
      </c>
      <c r="D94" s="145" t="s">
        <v>191</v>
      </c>
      <c r="E94" s="146" t="s">
        <v>1570</v>
      </c>
      <c r="F94" s="147" t="s">
        <v>1571</v>
      </c>
      <c r="G94" s="148" t="s">
        <v>473</v>
      </c>
      <c r="H94" s="149">
        <v>15</v>
      </c>
      <c r="I94" s="150"/>
      <c r="J94" s="151">
        <f>ROUND(I94*H94,2)</f>
        <v>0</v>
      </c>
      <c r="K94" s="147" t="s">
        <v>297</v>
      </c>
      <c r="L94" s="35"/>
      <c r="M94" s="152" t="s">
        <v>3</v>
      </c>
      <c r="N94" s="153" t="s">
        <v>47</v>
      </c>
      <c r="O94" s="55"/>
      <c r="P94" s="154">
        <f>O94*H94</f>
        <v>0</v>
      </c>
      <c r="Q94" s="154">
        <v>0</v>
      </c>
      <c r="R94" s="154">
        <f>Q94*H94</f>
        <v>0</v>
      </c>
      <c r="S94" s="154">
        <v>0</v>
      </c>
      <c r="T94" s="155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56" t="s">
        <v>196</v>
      </c>
      <c r="AT94" s="156" t="s">
        <v>191</v>
      </c>
      <c r="AU94" s="156" t="s">
        <v>83</v>
      </c>
      <c r="AY94" s="19" t="s">
        <v>189</v>
      </c>
      <c r="BE94" s="157">
        <f>IF(N94="základní",J94,0)</f>
        <v>0</v>
      </c>
      <c r="BF94" s="157">
        <f>IF(N94="snížená",J94,0)</f>
        <v>0</v>
      </c>
      <c r="BG94" s="157">
        <f>IF(N94="zákl. přenesená",J94,0)</f>
        <v>0</v>
      </c>
      <c r="BH94" s="157">
        <f>IF(N94="sníž. přenesená",J94,0)</f>
        <v>0</v>
      </c>
      <c r="BI94" s="157">
        <f>IF(N94="nulová",J94,0)</f>
        <v>0</v>
      </c>
      <c r="BJ94" s="19" t="s">
        <v>83</v>
      </c>
      <c r="BK94" s="157">
        <f>ROUND(I94*H94,2)</f>
        <v>0</v>
      </c>
      <c r="BL94" s="19" t="s">
        <v>196</v>
      </c>
      <c r="BM94" s="156" t="s">
        <v>1572</v>
      </c>
    </row>
    <row r="95" spans="1:65" s="14" customFormat="1" ht="11.25">
      <c r="B95" s="171"/>
      <c r="D95" s="164" t="s">
        <v>200</v>
      </c>
      <c r="E95" s="172" t="s">
        <v>3</v>
      </c>
      <c r="F95" s="173" t="s">
        <v>1573</v>
      </c>
      <c r="H95" s="174">
        <v>15</v>
      </c>
      <c r="I95" s="175"/>
      <c r="L95" s="171"/>
      <c r="M95" s="176"/>
      <c r="N95" s="177"/>
      <c r="O95" s="177"/>
      <c r="P95" s="177"/>
      <c r="Q95" s="177"/>
      <c r="R95" s="177"/>
      <c r="S95" s="177"/>
      <c r="T95" s="178"/>
      <c r="AT95" s="172" t="s">
        <v>200</v>
      </c>
      <c r="AU95" s="172" t="s">
        <v>83</v>
      </c>
      <c r="AV95" s="14" t="s">
        <v>85</v>
      </c>
      <c r="AW95" s="14" t="s">
        <v>37</v>
      </c>
      <c r="AX95" s="14" t="s">
        <v>76</v>
      </c>
      <c r="AY95" s="172" t="s">
        <v>189</v>
      </c>
    </row>
    <row r="96" spans="1:65" s="15" customFormat="1" ht="11.25">
      <c r="B96" s="179"/>
      <c r="D96" s="164" t="s">
        <v>200</v>
      </c>
      <c r="E96" s="180" t="s">
        <v>3</v>
      </c>
      <c r="F96" s="181" t="s">
        <v>203</v>
      </c>
      <c r="H96" s="182">
        <v>15</v>
      </c>
      <c r="I96" s="183"/>
      <c r="L96" s="179"/>
      <c r="M96" s="184"/>
      <c r="N96" s="185"/>
      <c r="O96" s="185"/>
      <c r="P96" s="185"/>
      <c r="Q96" s="185"/>
      <c r="R96" s="185"/>
      <c r="S96" s="185"/>
      <c r="T96" s="186"/>
      <c r="AT96" s="180" t="s">
        <v>200</v>
      </c>
      <c r="AU96" s="180" t="s">
        <v>83</v>
      </c>
      <c r="AV96" s="15" t="s">
        <v>196</v>
      </c>
      <c r="AW96" s="15" t="s">
        <v>37</v>
      </c>
      <c r="AX96" s="15" t="s">
        <v>83</v>
      </c>
      <c r="AY96" s="180" t="s">
        <v>189</v>
      </c>
    </row>
    <row r="97" spans="1:65" s="2" customFormat="1" ht="16.5" customHeight="1">
      <c r="A97" s="34"/>
      <c r="B97" s="144"/>
      <c r="C97" s="145" t="s">
        <v>226</v>
      </c>
      <c r="D97" s="145" t="s">
        <v>191</v>
      </c>
      <c r="E97" s="146" t="s">
        <v>1574</v>
      </c>
      <c r="F97" s="147" t="s">
        <v>1575</v>
      </c>
      <c r="G97" s="148" t="s">
        <v>221</v>
      </c>
      <c r="H97" s="149">
        <v>0.68</v>
      </c>
      <c r="I97" s="150"/>
      <c r="J97" s="151">
        <f>ROUND(I97*H97,2)</f>
        <v>0</v>
      </c>
      <c r="K97" s="147" t="s">
        <v>297</v>
      </c>
      <c r="L97" s="35"/>
      <c r="M97" s="152" t="s">
        <v>3</v>
      </c>
      <c r="N97" s="153" t="s">
        <v>47</v>
      </c>
      <c r="O97" s="55"/>
      <c r="P97" s="154">
        <f>O97*H97</f>
        <v>0</v>
      </c>
      <c r="Q97" s="154">
        <v>0</v>
      </c>
      <c r="R97" s="154">
        <f>Q97*H97</f>
        <v>0</v>
      </c>
      <c r="S97" s="154">
        <v>0</v>
      </c>
      <c r="T97" s="155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56" t="s">
        <v>196</v>
      </c>
      <c r="AT97" s="156" t="s">
        <v>191</v>
      </c>
      <c r="AU97" s="156" t="s">
        <v>83</v>
      </c>
      <c r="AY97" s="19" t="s">
        <v>189</v>
      </c>
      <c r="BE97" s="157">
        <f>IF(N97="základní",J97,0)</f>
        <v>0</v>
      </c>
      <c r="BF97" s="157">
        <f>IF(N97="snížená",J97,0)</f>
        <v>0</v>
      </c>
      <c r="BG97" s="157">
        <f>IF(N97="zákl. přenesená",J97,0)</f>
        <v>0</v>
      </c>
      <c r="BH97" s="157">
        <f>IF(N97="sníž. přenesená",J97,0)</f>
        <v>0</v>
      </c>
      <c r="BI97" s="157">
        <f>IF(N97="nulová",J97,0)</f>
        <v>0</v>
      </c>
      <c r="BJ97" s="19" t="s">
        <v>83</v>
      </c>
      <c r="BK97" s="157">
        <f>ROUND(I97*H97,2)</f>
        <v>0</v>
      </c>
      <c r="BL97" s="19" t="s">
        <v>196</v>
      </c>
      <c r="BM97" s="156" t="s">
        <v>1576</v>
      </c>
    </row>
    <row r="98" spans="1:65" s="2" customFormat="1" ht="16.5" customHeight="1">
      <c r="A98" s="34"/>
      <c r="B98" s="144"/>
      <c r="C98" s="145" t="s">
        <v>234</v>
      </c>
      <c r="D98" s="145" t="s">
        <v>191</v>
      </c>
      <c r="E98" s="146" t="s">
        <v>1577</v>
      </c>
      <c r="F98" s="147" t="s">
        <v>1578</v>
      </c>
      <c r="G98" s="148" t="s">
        <v>221</v>
      </c>
      <c r="H98" s="149">
        <v>0.68</v>
      </c>
      <c r="I98" s="150"/>
      <c r="J98" s="151">
        <f>ROUND(I98*H98,2)</f>
        <v>0</v>
      </c>
      <c r="K98" s="147" t="s">
        <v>297</v>
      </c>
      <c r="L98" s="35"/>
      <c r="M98" s="152" t="s">
        <v>3</v>
      </c>
      <c r="N98" s="153" t="s">
        <v>47</v>
      </c>
      <c r="O98" s="55"/>
      <c r="P98" s="154">
        <f>O98*H98</f>
        <v>0</v>
      </c>
      <c r="Q98" s="154">
        <v>0</v>
      </c>
      <c r="R98" s="154">
        <f>Q98*H98</f>
        <v>0</v>
      </c>
      <c r="S98" s="154">
        <v>0</v>
      </c>
      <c r="T98" s="155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56" t="s">
        <v>196</v>
      </c>
      <c r="AT98" s="156" t="s">
        <v>191</v>
      </c>
      <c r="AU98" s="156" t="s">
        <v>83</v>
      </c>
      <c r="AY98" s="19" t="s">
        <v>189</v>
      </c>
      <c r="BE98" s="157">
        <f>IF(N98="základní",J98,0)</f>
        <v>0</v>
      </c>
      <c r="BF98" s="157">
        <f>IF(N98="snížená",J98,0)</f>
        <v>0</v>
      </c>
      <c r="BG98" s="157">
        <f>IF(N98="zákl. přenesená",J98,0)</f>
        <v>0</v>
      </c>
      <c r="BH98" s="157">
        <f>IF(N98="sníž. přenesená",J98,0)</f>
        <v>0</v>
      </c>
      <c r="BI98" s="157">
        <f>IF(N98="nulová",J98,0)</f>
        <v>0</v>
      </c>
      <c r="BJ98" s="19" t="s">
        <v>83</v>
      </c>
      <c r="BK98" s="157">
        <f>ROUND(I98*H98,2)</f>
        <v>0</v>
      </c>
      <c r="BL98" s="19" t="s">
        <v>196</v>
      </c>
      <c r="BM98" s="156" t="s">
        <v>1579</v>
      </c>
    </row>
    <row r="99" spans="1:65" s="2" customFormat="1" ht="16.5" customHeight="1">
      <c r="A99" s="34"/>
      <c r="B99" s="144"/>
      <c r="C99" s="145" t="s">
        <v>245</v>
      </c>
      <c r="D99" s="145" t="s">
        <v>191</v>
      </c>
      <c r="E99" s="146" t="s">
        <v>1580</v>
      </c>
      <c r="F99" s="147" t="s">
        <v>1581</v>
      </c>
      <c r="G99" s="148" t="s">
        <v>790</v>
      </c>
      <c r="H99" s="149">
        <v>8</v>
      </c>
      <c r="I99" s="150"/>
      <c r="J99" s="151">
        <f>ROUND(I99*H99,2)</f>
        <v>0</v>
      </c>
      <c r="K99" s="147" t="s">
        <v>297</v>
      </c>
      <c r="L99" s="35"/>
      <c r="M99" s="152" t="s">
        <v>3</v>
      </c>
      <c r="N99" s="153" t="s">
        <v>47</v>
      </c>
      <c r="O99" s="55"/>
      <c r="P99" s="154">
        <f>O99*H99</f>
        <v>0</v>
      </c>
      <c r="Q99" s="154">
        <v>0</v>
      </c>
      <c r="R99" s="154">
        <f>Q99*H99</f>
        <v>0</v>
      </c>
      <c r="S99" s="154">
        <v>0</v>
      </c>
      <c r="T99" s="155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56" t="s">
        <v>196</v>
      </c>
      <c r="AT99" s="156" t="s">
        <v>191</v>
      </c>
      <c r="AU99" s="156" t="s">
        <v>83</v>
      </c>
      <c r="AY99" s="19" t="s">
        <v>189</v>
      </c>
      <c r="BE99" s="157">
        <f>IF(N99="základní",J99,0)</f>
        <v>0</v>
      </c>
      <c r="BF99" s="157">
        <f>IF(N99="snížená",J99,0)</f>
        <v>0</v>
      </c>
      <c r="BG99" s="157">
        <f>IF(N99="zákl. přenesená",J99,0)</f>
        <v>0</v>
      </c>
      <c r="BH99" s="157">
        <f>IF(N99="sníž. přenesená",J99,0)</f>
        <v>0</v>
      </c>
      <c r="BI99" s="157">
        <f>IF(N99="nulová",J99,0)</f>
        <v>0</v>
      </c>
      <c r="BJ99" s="19" t="s">
        <v>83</v>
      </c>
      <c r="BK99" s="157">
        <f>ROUND(I99*H99,2)</f>
        <v>0</v>
      </c>
      <c r="BL99" s="19" t="s">
        <v>196</v>
      </c>
      <c r="BM99" s="156" t="s">
        <v>1582</v>
      </c>
    </row>
    <row r="100" spans="1:65" s="2" customFormat="1" ht="16.5" customHeight="1">
      <c r="A100" s="34"/>
      <c r="B100" s="144"/>
      <c r="C100" s="145" t="s">
        <v>239</v>
      </c>
      <c r="D100" s="145" t="s">
        <v>191</v>
      </c>
      <c r="E100" s="146" t="s">
        <v>1583</v>
      </c>
      <c r="F100" s="147" t="s">
        <v>1584</v>
      </c>
      <c r="G100" s="148" t="s">
        <v>473</v>
      </c>
      <c r="H100" s="149">
        <v>80</v>
      </c>
      <c r="I100" s="150"/>
      <c r="J100" s="151">
        <f>ROUND(I100*H100,2)</f>
        <v>0</v>
      </c>
      <c r="K100" s="147" t="s">
        <v>297</v>
      </c>
      <c r="L100" s="35"/>
      <c r="M100" s="152" t="s">
        <v>3</v>
      </c>
      <c r="N100" s="153" t="s">
        <v>47</v>
      </c>
      <c r="O100" s="55"/>
      <c r="P100" s="154">
        <f>O100*H100</f>
        <v>0</v>
      </c>
      <c r="Q100" s="154">
        <v>0</v>
      </c>
      <c r="R100" s="154">
        <f>Q100*H100</f>
        <v>0</v>
      </c>
      <c r="S100" s="154">
        <v>0</v>
      </c>
      <c r="T100" s="155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56" t="s">
        <v>196</v>
      </c>
      <c r="AT100" s="156" t="s">
        <v>191</v>
      </c>
      <c r="AU100" s="156" t="s">
        <v>83</v>
      </c>
      <c r="AY100" s="19" t="s">
        <v>189</v>
      </c>
      <c r="BE100" s="157">
        <f>IF(N100="základní",J100,0)</f>
        <v>0</v>
      </c>
      <c r="BF100" s="157">
        <f>IF(N100="snížená",J100,0)</f>
        <v>0</v>
      </c>
      <c r="BG100" s="157">
        <f>IF(N100="zákl. přenesená",J100,0)</f>
        <v>0</v>
      </c>
      <c r="BH100" s="157">
        <f>IF(N100="sníž. přenesená",J100,0)</f>
        <v>0</v>
      </c>
      <c r="BI100" s="157">
        <f>IF(N100="nulová",J100,0)</f>
        <v>0</v>
      </c>
      <c r="BJ100" s="19" t="s">
        <v>83</v>
      </c>
      <c r="BK100" s="157">
        <f>ROUND(I100*H100,2)</f>
        <v>0</v>
      </c>
      <c r="BL100" s="19" t="s">
        <v>196</v>
      </c>
      <c r="BM100" s="156" t="s">
        <v>1585</v>
      </c>
    </row>
    <row r="101" spans="1:65" s="14" customFormat="1" ht="11.25">
      <c r="B101" s="171"/>
      <c r="D101" s="164" t="s">
        <v>200</v>
      </c>
      <c r="E101" s="172" t="s">
        <v>3</v>
      </c>
      <c r="F101" s="173" t="s">
        <v>1586</v>
      </c>
      <c r="H101" s="174">
        <v>80</v>
      </c>
      <c r="I101" s="175"/>
      <c r="L101" s="171"/>
      <c r="M101" s="176"/>
      <c r="N101" s="177"/>
      <c r="O101" s="177"/>
      <c r="P101" s="177"/>
      <c r="Q101" s="177"/>
      <c r="R101" s="177"/>
      <c r="S101" s="177"/>
      <c r="T101" s="178"/>
      <c r="AT101" s="172" t="s">
        <v>200</v>
      </c>
      <c r="AU101" s="172" t="s">
        <v>83</v>
      </c>
      <c r="AV101" s="14" t="s">
        <v>85</v>
      </c>
      <c r="AW101" s="14" t="s">
        <v>37</v>
      </c>
      <c r="AX101" s="14" t="s">
        <v>76</v>
      </c>
      <c r="AY101" s="172" t="s">
        <v>189</v>
      </c>
    </row>
    <row r="102" spans="1:65" s="15" customFormat="1" ht="11.25">
      <c r="B102" s="179"/>
      <c r="D102" s="164" t="s">
        <v>200</v>
      </c>
      <c r="E102" s="180" t="s">
        <v>3</v>
      </c>
      <c r="F102" s="181" t="s">
        <v>203</v>
      </c>
      <c r="H102" s="182">
        <v>80</v>
      </c>
      <c r="I102" s="183"/>
      <c r="L102" s="179"/>
      <c r="M102" s="184"/>
      <c r="N102" s="185"/>
      <c r="O102" s="185"/>
      <c r="P102" s="185"/>
      <c r="Q102" s="185"/>
      <c r="R102" s="185"/>
      <c r="S102" s="185"/>
      <c r="T102" s="186"/>
      <c r="AT102" s="180" t="s">
        <v>200</v>
      </c>
      <c r="AU102" s="180" t="s">
        <v>83</v>
      </c>
      <c r="AV102" s="15" t="s">
        <v>196</v>
      </c>
      <c r="AW102" s="15" t="s">
        <v>37</v>
      </c>
      <c r="AX102" s="15" t="s">
        <v>83</v>
      </c>
      <c r="AY102" s="180" t="s">
        <v>189</v>
      </c>
    </row>
    <row r="103" spans="1:65" s="2" customFormat="1" ht="21.75" customHeight="1">
      <c r="A103" s="34"/>
      <c r="B103" s="144"/>
      <c r="C103" s="145" t="s">
        <v>260</v>
      </c>
      <c r="D103" s="145" t="s">
        <v>191</v>
      </c>
      <c r="E103" s="146" t="s">
        <v>1587</v>
      </c>
      <c r="F103" s="147" t="s">
        <v>1588</v>
      </c>
      <c r="G103" s="148" t="s">
        <v>473</v>
      </c>
      <c r="H103" s="149">
        <v>17</v>
      </c>
      <c r="I103" s="150"/>
      <c r="J103" s="151">
        <f>ROUND(I103*H103,2)</f>
        <v>0</v>
      </c>
      <c r="K103" s="147" t="s">
        <v>297</v>
      </c>
      <c r="L103" s="35"/>
      <c r="M103" s="152" t="s">
        <v>3</v>
      </c>
      <c r="N103" s="153" t="s">
        <v>47</v>
      </c>
      <c r="O103" s="55"/>
      <c r="P103" s="154">
        <f>O103*H103</f>
        <v>0</v>
      </c>
      <c r="Q103" s="154">
        <v>0</v>
      </c>
      <c r="R103" s="154">
        <f>Q103*H103</f>
        <v>0</v>
      </c>
      <c r="S103" s="154">
        <v>0</v>
      </c>
      <c r="T103" s="155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56" t="s">
        <v>196</v>
      </c>
      <c r="AT103" s="156" t="s">
        <v>191</v>
      </c>
      <c r="AU103" s="156" t="s">
        <v>83</v>
      </c>
      <c r="AY103" s="19" t="s">
        <v>189</v>
      </c>
      <c r="BE103" s="157">
        <f>IF(N103="základní",J103,0)</f>
        <v>0</v>
      </c>
      <c r="BF103" s="157">
        <f>IF(N103="snížená",J103,0)</f>
        <v>0</v>
      </c>
      <c r="BG103" s="157">
        <f>IF(N103="zákl. přenesená",J103,0)</f>
        <v>0</v>
      </c>
      <c r="BH103" s="157">
        <f>IF(N103="sníž. přenesená",J103,0)</f>
        <v>0</v>
      </c>
      <c r="BI103" s="157">
        <f>IF(N103="nulová",J103,0)</f>
        <v>0</v>
      </c>
      <c r="BJ103" s="19" t="s">
        <v>83</v>
      </c>
      <c r="BK103" s="157">
        <f>ROUND(I103*H103,2)</f>
        <v>0</v>
      </c>
      <c r="BL103" s="19" t="s">
        <v>196</v>
      </c>
      <c r="BM103" s="156" t="s">
        <v>1589</v>
      </c>
    </row>
    <row r="104" spans="1:65" s="14" customFormat="1" ht="11.25">
      <c r="B104" s="171"/>
      <c r="D104" s="164" t="s">
        <v>200</v>
      </c>
      <c r="E104" s="172" t="s">
        <v>3</v>
      </c>
      <c r="F104" s="173" t="s">
        <v>1590</v>
      </c>
      <c r="H104" s="174">
        <v>17</v>
      </c>
      <c r="I104" s="175"/>
      <c r="L104" s="171"/>
      <c r="M104" s="176"/>
      <c r="N104" s="177"/>
      <c r="O104" s="177"/>
      <c r="P104" s="177"/>
      <c r="Q104" s="177"/>
      <c r="R104" s="177"/>
      <c r="S104" s="177"/>
      <c r="T104" s="178"/>
      <c r="AT104" s="172" t="s">
        <v>200</v>
      </c>
      <c r="AU104" s="172" t="s">
        <v>83</v>
      </c>
      <c r="AV104" s="14" t="s">
        <v>85</v>
      </c>
      <c r="AW104" s="14" t="s">
        <v>37</v>
      </c>
      <c r="AX104" s="14" t="s">
        <v>76</v>
      </c>
      <c r="AY104" s="172" t="s">
        <v>189</v>
      </c>
    </row>
    <row r="105" spans="1:65" s="15" customFormat="1" ht="11.25">
      <c r="B105" s="179"/>
      <c r="D105" s="164" t="s">
        <v>200</v>
      </c>
      <c r="E105" s="180" t="s">
        <v>3</v>
      </c>
      <c r="F105" s="181" t="s">
        <v>203</v>
      </c>
      <c r="H105" s="182">
        <v>17</v>
      </c>
      <c r="I105" s="183"/>
      <c r="L105" s="179"/>
      <c r="M105" s="184"/>
      <c r="N105" s="185"/>
      <c r="O105" s="185"/>
      <c r="P105" s="185"/>
      <c r="Q105" s="185"/>
      <c r="R105" s="185"/>
      <c r="S105" s="185"/>
      <c r="T105" s="186"/>
      <c r="AT105" s="180" t="s">
        <v>200</v>
      </c>
      <c r="AU105" s="180" t="s">
        <v>83</v>
      </c>
      <c r="AV105" s="15" t="s">
        <v>196</v>
      </c>
      <c r="AW105" s="15" t="s">
        <v>37</v>
      </c>
      <c r="AX105" s="15" t="s">
        <v>83</v>
      </c>
      <c r="AY105" s="180" t="s">
        <v>189</v>
      </c>
    </row>
    <row r="106" spans="1:65" s="2" customFormat="1" ht="21.75" customHeight="1">
      <c r="A106" s="34"/>
      <c r="B106" s="144"/>
      <c r="C106" s="145" t="s">
        <v>266</v>
      </c>
      <c r="D106" s="145" t="s">
        <v>191</v>
      </c>
      <c r="E106" s="146" t="s">
        <v>1591</v>
      </c>
      <c r="F106" s="147" t="s">
        <v>1592</v>
      </c>
      <c r="G106" s="148" t="s">
        <v>473</v>
      </c>
      <c r="H106" s="149">
        <v>1</v>
      </c>
      <c r="I106" s="150"/>
      <c r="J106" s="151">
        <f t="shared" ref="J106:J112" si="0">ROUND(I106*H106,2)</f>
        <v>0</v>
      </c>
      <c r="K106" s="147" t="s">
        <v>297</v>
      </c>
      <c r="L106" s="35"/>
      <c r="M106" s="152" t="s">
        <v>3</v>
      </c>
      <c r="N106" s="153" t="s">
        <v>47</v>
      </c>
      <c r="O106" s="55"/>
      <c r="P106" s="154">
        <f t="shared" ref="P106:P112" si="1">O106*H106</f>
        <v>0</v>
      </c>
      <c r="Q106" s="154">
        <v>0</v>
      </c>
      <c r="R106" s="154">
        <f t="shared" ref="R106:R112" si="2">Q106*H106</f>
        <v>0</v>
      </c>
      <c r="S106" s="154">
        <v>0</v>
      </c>
      <c r="T106" s="155">
        <f t="shared" ref="T106:T112" si="3"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56" t="s">
        <v>196</v>
      </c>
      <c r="AT106" s="156" t="s">
        <v>191</v>
      </c>
      <c r="AU106" s="156" t="s">
        <v>83</v>
      </c>
      <c r="AY106" s="19" t="s">
        <v>189</v>
      </c>
      <c r="BE106" s="157">
        <f t="shared" ref="BE106:BE112" si="4">IF(N106="základní",J106,0)</f>
        <v>0</v>
      </c>
      <c r="BF106" s="157">
        <f t="shared" ref="BF106:BF112" si="5">IF(N106="snížená",J106,0)</f>
        <v>0</v>
      </c>
      <c r="BG106" s="157">
        <f t="shared" ref="BG106:BG112" si="6">IF(N106="zákl. přenesená",J106,0)</f>
        <v>0</v>
      </c>
      <c r="BH106" s="157">
        <f t="shared" ref="BH106:BH112" si="7">IF(N106="sníž. přenesená",J106,0)</f>
        <v>0</v>
      </c>
      <c r="BI106" s="157">
        <f t="shared" ref="BI106:BI112" si="8">IF(N106="nulová",J106,0)</f>
        <v>0</v>
      </c>
      <c r="BJ106" s="19" t="s">
        <v>83</v>
      </c>
      <c r="BK106" s="157">
        <f t="shared" ref="BK106:BK112" si="9">ROUND(I106*H106,2)</f>
        <v>0</v>
      </c>
      <c r="BL106" s="19" t="s">
        <v>196</v>
      </c>
      <c r="BM106" s="156" t="s">
        <v>1593</v>
      </c>
    </row>
    <row r="107" spans="1:65" s="2" customFormat="1" ht="16.5" customHeight="1">
      <c r="A107" s="34"/>
      <c r="B107" s="144"/>
      <c r="C107" s="145" t="s">
        <v>274</v>
      </c>
      <c r="D107" s="145" t="s">
        <v>191</v>
      </c>
      <c r="E107" s="146" t="s">
        <v>1594</v>
      </c>
      <c r="F107" s="147" t="s">
        <v>1595</v>
      </c>
      <c r="G107" s="148" t="s">
        <v>473</v>
      </c>
      <c r="H107" s="149">
        <v>8</v>
      </c>
      <c r="I107" s="150"/>
      <c r="J107" s="151">
        <f t="shared" si="0"/>
        <v>0</v>
      </c>
      <c r="K107" s="147" t="s">
        <v>297</v>
      </c>
      <c r="L107" s="35"/>
      <c r="M107" s="152" t="s">
        <v>3</v>
      </c>
      <c r="N107" s="153" t="s">
        <v>47</v>
      </c>
      <c r="O107" s="55"/>
      <c r="P107" s="154">
        <f t="shared" si="1"/>
        <v>0</v>
      </c>
      <c r="Q107" s="154">
        <v>0</v>
      </c>
      <c r="R107" s="154">
        <f t="shared" si="2"/>
        <v>0</v>
      </c>
      <c r="S107" s="154">
        <v>0</v>
      </c>
      <c r="T107" s="155">
        <f t="shared" si="3"/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56" t="s">
        <v>196</v>
      </c>
      <c r="AT107" s="156" t="s">
        <v>191</v>
      </c>
      <c r="AU107" s="156" t="s">
        <v>83</v>
      </c>
      <c r="AY107" s="19" t="s">
        <v>189</v>
      </c>
      <c r="BE107" s="157">
        <f t="shared" si="4"/>
        <v>0</v>
      </c>
      <c r="BF107" s="157">
        <f t="shared" si="5"/>
        <v>0</v>
      </c>
      <c r="BG107" s="157">
        <f t="shared" si="6"/>
        <v>0</v>
      </c>
      <c r="BH107" s="157">
        <f t="shared" si="7"/>
        <v>0</v>
      </c>
      <c r="BI107" s="157">
        <f t="shared" si="8"/>
        <v>0</v>
      </c>
      <c r="BJ107" s="19" t="s">
        <v>83</v>
      </c>
      <c r="BK107" s="157">
        <f t="shared" si="9"/>
        <v>0</v>
      </c>
      <c r="BL107" s="19" t="s">
        <v>196</v>
      </c>
      <c r="BM107" s="156" t="s">
        <v>1596</v>
      </c>
    </row>
    <row r="108" spans="1:65" s="2" customFormat="1" ht="16.5" customHeight="1">
      <c r="A108" s="34"/>
      <c r="B108" s="144"/>
      <c r="C108" s="145" t="s">
        <v>280</v>
      </c>
      <c r="D108" s="145" t="s">
        <v>191</v>
      </c>
      <c r="E108" s="146" t="s">
        <v>1597</v>
      </c>
      <c r="F108" s="147" t="s">
        <v>1598</v>
      </c>
      <c r="G108" s="148" t="s">
        <v>473</v>
      </c>
      <c r="H108" s="149">
        <v>8</v>
      </c>
      <c r="I108" s="150"/>
      <c r="J108" s="151">
        <f t="shared" si="0"/>
        <v>0</v>
      </c>
      <c r="K108" s="147" t="s">
        <v>297</v>
      </c>
      <c r="L108" s="35"/>
      <c r="M108" s="152" t="s">
        <v>3</v>
      </c>
      <c r="N108" s="153" t="s">
        <v>47</v>
      </c>
      <c r="O108" s="55"/>
      <c r="P108" s="154">
        <f t="shared" si="1"/>
        <v>0</v>
      </c>
      <c r="Q108" s="154">
        <v>0</v>
      </c>
      <c r="R108" s="154">
        <f t="shared" si="2"/>
        <v>0</v>
      </c>
      <c r="S108" s="154">
        <v>0</v>
      </c>
      <c r="T108" s="155">
        <f t="shared" si="3"/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56" t="s">
        <v>196</v>
      </c>
      <c r="AT108" s="156" t="s">
        <v>191</v>
      </c>
      <c r="AU108" s="156" t="s">
        <v>83</v>
      </c>
      <c r="AY108" s="19" t="s">
        <v>189</v>
      </c>
      <c r="BE108" s="157">
        <f t="shared" si="4"/>
        <v>0</v>
      </c>
      <c r="BF108" s="157">
        <f t="shared" si="5"/>
        <v>0</v>
      </c>
      <c r="BG108" s="157">
        <f t="shared" si="6"/>
        <v>0</v>
      </c>
      <c r="BH108" s="157">
        <f t="shared" si="7"/>
        <v>0</v>
      </c>
      <c r="BI108" s="157">
        <f t="shared" si="8"/>
        <v>0</v>
      </c>
      <c r="BJ108" s="19" t="s">
        <v>83</v>
      </c>
      <c r="BK108" s="157">
        <f t="shared" si="9"/>
        <v>0</v>
      </c>
      <c r="BL108" s="19" t="s">
        <v>196</v>
      </c>
      <c r="BM108" s="156" t="s">
        <v>1599</v>
      </c>
    </row>
    <row r="109" spans="1:65" s="2" customFormat="1" ht="16.5" customHeight="1">
      <c r="A109" s="34"/>
      <c r="B109" s="144"/>
      <c r="C109" s="145" t="s">
        <v>287</v>
      </c>
      <c r="D109" s="145" t="s">
        <v>191</v>
      </c>
      <c r="E109" s="146" t="s">
        <v>1600</v>
      </c>
      <c r="F109" s="147" t="s">
        <v>1601</v>
      </c>
      <c r="G109" s="148" t="s">
        <v>473</v>
      </c>
      <c r="H109" s="149">
        <v>8</v>
      </c>
      <c r="I109" s="150"/>
      <c r="J109" s="151">
        <f t="shared" si="0"/>
        <v>0</v>
      </c>
      <c r="K109" s="147" t="s">
        <v>297</v>
      </c>
      <c r="L109" s="35"/>
      <c r="M109" s="152" t="s">
        <v>3</v>
      </c>
      <c r="N109" s="153" t="s">
        <v>47</v>
      </c>
      <c r="O109" s="55"/>
      <c r="P109" s="154">
        <f t="shared" si="1"/>
        <v>0</v>
      </c>
      <c r="Q109" s="154">
        <v>0</v>
      </c>
      <c r="R109" s="154">
        <f t="shared" si="2"/>
        <v>0</v>
      </c>
      <c r="S109" s="154">
        <v>0</v>
      </c>
      <c r="T109" s="155">
        <f t="shared" si="3"/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56" t="s">
        <v>196</v>
      </c>
      <c r="AT109" s="156" t="s">
        <v>191</v>
      </c>
      <c r="AU109" s="156" t="s">
        <v>83</v>
      </c>
      <c r="AY109" s="19" t="s">
        <v>189</v>
      </c>
      <c r="BE109" s="157">
        <f t="shared" si="4"/>
        <v>0</v>
      </c>
      <c r="BF109" s="157">
        <f t="shared" si="5"/>
        <v>0</v>
      </c>
      <c r="BG109" s="157">
        <f t="shared" si="6"/>
        <v>0</v>
      </c>
      <c r="BH109" s="157">
        <f t="shared" si="7"/>
        <v>0</v>
      </c>
      <c r="BI109" s="157">
        <f t="shared" si="8"/>
        <v>0</v>
      </c>
      <c r="BJ109" s="19" t="s">
        <v>83</v>
      </c>
      <c r="BK109" s="157">
        <f t="shared" si="9"/>
        <v>0</v>
      </c>
      <c r="BL109" s="19" t="s">
        <v>196</v>
      </c>
      <c r="BM109" s="156" t="s">
        <v>1602</v>
      </c>
    </row>
    <row r="110" spans="1:65" s="2" customFormat="1" ht="16.5" customHeight="1">
      <c r="A110" s="34"/>
      <c r="B110" s="144"/>
      <c r="C110" s="145" t="s">
        <v>294</v>
      </c>
      <c r="D110" s="145" t="s">
        <v>191</v>
      </c>
      <c r="E110" s="146" t="s">
        <v>1603</v>
      </c>
      <c r="F110" s="147" t="s">
        <v>1604</v>
      </c>
      <c r="G110" s="148" t="s">
        <v>473</v>
      </c>
      <c r="H110" s="149">
        <v>8</v>
      </c>
      <c r="I110" s="150"/>
      <c r="J110" s="151">
        <f t="shared" si="0"/>
        <v>0</v>
      </c>
      <c r="K110" s="147" t="s">
        <v>297</v>
      </c>
      <c r="L110" s="35"/>
      <c r="M110" s="152" t="s">
        <v>3</v>
      </c>
      <c r="N110" s="153" t="s">
        <v>47</v>
      </c>
      <c r="O110" s="55"/>
      <c r="P110" s="154">
        <f t="shared" si="1"/>
        <v>0</v>
      </c>
      <c r="Q110" s="154">
        <v>0</v>
      </c>
      <c r="R110" s="154">
        <f t="shared" si="2"/>
        <v>0</v>
      </c>
      <c r="S110" s="154">
        <v>0</v>
      </c>
      <c r="T110" s="155">
        <f t="shared" si="3"/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56" t="s">
        <v>196</v>
      </c>
      <c r="AT110" s="156" t="s">
        <v>191</v>
      </c>
      <c r="AU110" s="156" t="s">
        <v>83</v>
      </c>
      <c r="AY110" s="19" t="s">
        <v>189</v>
      </c>
      <c r="BE110" s="157">
        <f t="shared" si="4"/>
        <v>0</v>
      </c>
      <c r="BF110" s="157">
        <f t="shared" si="5"/>
        <v>0</v>
      </c>
      <c r="BG110" s="157">
        <f t="shared" si="6"/>
        <v>0</v>
      </c>
      <c r="BH110" s="157">
        <f t="shared" si="7"/>
        <v>0</v>
      </c>
      <c r="BI110" s="157">
        <f t="shared" si="8"/>
        <v>0</v>
      </c>
      <c r="BJ110" s="19" t="s">
        <v>83</v>
      </c>
      <c r="BK110" s="157">
        <f t="shared" si="9"/>
        <v>0</v>
      </c>
      <c r="BL110" s="19" t="s">
        <v>196</v>
      </c>
      <c r="BM110" s="156" t="s">
        <v>1605</v>
      </c>
    </row>
    <row r="111" spans="1:65" s="2" customFormat="1" ht="16.5" customHeight="1">
      <c r="A111" s="34"/>
      <c r="B111" s="144"/>
      <c r="C111" s="145" t="s">
        <v>9</v>
      </c>
      <c r="D111" s="145" t="s">
        <v>191</v>
      </c>
      <c r="E111" s="146" t="s">
        <v>1606</v>
      </c>
      <c r="F111" s="147" t="s">
        <v>1607</v>
      </c>
      <c r="G111" s="148" t="s">
        <v>473</v>
      </c>
      <c r="H111" s="149">
        <v>8</v>
      </c>
      <c r="I111" s="150"/>
      <c r="J111" s="151">
        <f t="shared" si="0"/>
        <v>0</v>
      </c>
      <c r="K111" s="147" t="s">
        <v>297</v>
      </c>
      <c r="L111" s="35"/>
      <c r="M111" s="152" t="s">
        <v>3</v>
      </c>
      <c r="N111" s="153" t="s">
        <v>47</v>
      </c>
      <c r="O111" s="55"/>
      <c r="P111" s="154">
        <f t="shared" si="1"/>
        <v>0</v>
      </c>
      <c r="Q111" s="154">
        <v>0</v>
      </c>
      <c r="R111" s="154">
        <f t="shared" si="2"/>
        <v>0</v>
      </c>
      <c r="S111" s="154">
        <v>0</v>
      </c>
      <c r="T111" s="155">
        <f t="shared" si="3"/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56" t="s">
        <v>196</v>
      </c>
      <c r="AT111" s="156" t="s">
        <v>191</v>
      </c>
      <c r="AU111" s="156" t="s">
        <v>83</v>
      </c>
      <c r="AY111" s="19" t="s">
        <v>189</v>
      </c>
      <c r="BE111" s="157">
        <f t="shared" si="4"/>
        <v>0</v>
      </c>
      <c r="BF111" s="157">
        <f t="shared" si="5"/>
        <v>0</v>
      </c>
      <c r="BG111" s="157">
        <f t="shared" si="6"/>
        <v>0</v>
      </c>
      <c r="BH111" s="157">
        <f t="shared" si="7"/>
        <v>0</v>
      </c>
      <c r="BI111" s="157">
        <f t="shared" si="8"/>
        <v>0</v>
      </c>
      <c r="BJ111" s="19" t="s">
        <v>83</v>
      </c>
      <c r="BK111" s="157">
        <f t="shared" si="9"/>
        <v>0</v>
      </c>
      <c r="BL111" s="19" t="s">
        <v>196</v>
      </c>
      <c r="BM111" s="156" t="s">
        <v>1608</v>
      </c>
    </row>
    <row r="112" spans="1:65" s="2" customFormat="1" ht="21.75" customHeight="1">
      <c r="A112" s="34"/>
      <c r="B112" s="144"/>
      <c r="C112" s="145" t="s">
        <v>311</v>
      </c>
      <c r="D112" s="145" t="s">
        <v>191</v>
      </c>
      <c r="E112" s="146" t="s">
        <v>1609</v>
      </c>
      <c r="F112" s="147" t="s">
        <v>1610</v>
      </c>
      <c r="G112" s="148" t="s">
        <v>194</v>
      </c>
      <c r="H112" s="149">
        <v>4.8</v>
      </c>
      <c r="I112" s="150"/>
      <c r="J112" s="151">
        <f t="shared" si="0"/>
        <v>0</v>
      </c>
      <c r="K112" s="147" t="s">
        <v>297</v>
      </c>
      <c r="L112" s="35"/>
      <c r="M112" s="152" t="s">
        <v>3</v>
      </c>
      <c r="N112" s="153" t="s">
        <v>47</v>
      </c>
      <c r="O112" s="55"/>
      <c r="P112" s="154">
        <f t="shared" si="1"/>
        <v>0</v>
      </c>
      <c r="Q112" s="154">
        <v>0</v>
      </c>
      <c r="R112" s="154">
        <f t="shared" si="2"/>
        <v>0</v>
      </c>
      <c r="S112" s="154">
        <v>0</v>
      </c>
      <c r="T112" s="155">
        <f t="shared" si="3"/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56" t="s">
        <v>196</v>
      </c>
      <c r="AT112" s="156" t="s">
        <v>191</v>
      </c>
      <c r="AU112" s="156" t="s">
        <v>83</v>
      </c>
      <c r="AY112" s="19" t="s">
        <v>189</v>
      </c>
      <c r="BE112" s="157">
        <f t="shared" si="4"/>
        <v>0</v>
      </c>
      <c r="BF112" s="157">
        <f t="shared" si="5"/>
        <v>0</v>
      </c>
      <c r="BG112" s="157">
        <f t="shared" si="6"/>
        <v>0</v>
      </c>
      <c r="BH112" s="157">
        <f t="shared" si="7"/>
        <v>0</v>
      </c>
      <c r="BI112" s="157">
        <f t="shared" si="8"/>
        <v>0</v>
      </c>
      <c r="BJ112" s="19" t="s">
        <v>83</v>
      </c>
      <c r="BK112" s="157">
        <f t="shared" si="9"/>
        <v>0</v>
      </c>
      <c r="BL112" s="19" t="s">
        <v>196</v>
      </c>
      <c r="BM112" s="156" t="s">
        <v>1611</v>
      </c>
    </row>
    <row r="113" spans="1:65" s="14" customFormat="1" ht="11.25">
      <c r="B113" s="171"/>
      <c r="D113" s="164" t="s">
        <v>200</v>
      </c>
      <c r="E113" s="172" t="s">
        <v>3</v>
      </c>
      <c r="F113" s="173" t="s">
        <v>1612</v>
      </c>
      <c r="H113" s="174">
        <v>4.8</v>
      </c>
      <c r="I113" s="175"/>
      <c r="L113" s="171"/>
      <c r="M113" s="176"/>
      <c r="N113" s="177"/>
      <c r="O113" s="177"/>
      <c r="P113" s="177"/>
      <c r="Q113" s="177"/>
      <c r="R113" s="177"/>
      <c r="S113" s="177"/>
      <c r="T113" s="178"/>
      <c r="AT113" s="172" t="s">
        <v>200</v>
      </c>
      <c r="AU113" s="172" t="s">
        <v>83</v>
      </c>
      <c r="AV113" s="14" t="s">
        <v>85</v>
      </c>
      <c r="AW113" s="14" t="s">
        <v>37</v>
      </c>
      <c r="AX113" s="14" t="s">
        <v>76</v>
      </c>
      <c r="AY113" s="172" t="s">
        <v>189</v>
      </c>
    </row>
    <row r="114" spans="1:65" s="15" customFormat="1" ht="11.25">
      <c r="B114" s="179"/>
      <c r="D114" s="164" t="s">
        <v>200</v>
      </c>
      <c r="E114" s="180" t="s">
        <v>3</v>
      </c>
      <c r="F114" s="181" t="s">
        <v>203</v>
      </c>
      <c r="H114" s="182">
        <v>4.8</v>
      </c>
      <c r="I114" s="183"/>
      <c r="L114" s="179"/>
      <c r="M114" s="184"/>
      <c r="N114" s="185"/>
      <c r="O114" s="185"/>
      <c r="P114" s="185"/>
      <c r="Q114" s="185"/>
      <c r="R114" s="185"/>
      <c r="S114" s="185"/>
      <c r="T114" s="186"/>
      <c r="AT114" s="180" t="s">
        <v>200</v>
      </c>
      <c r="AU114" s="180" t="s">
        <v>83</v>
      </c>
      <c r="AV114" s="15" t="s">
        <v>196</v>
      </c>
      <c r="AW114" s="15" t="s">
        <v>37</v>
      </c>
      <c r="AX114" s="15" t="s">
        <v>83</v>
      </c>
      <c r="AY114" s="180" t="s">
        <v>189</v>
      </c>
    </row>
    <row r="115" spans="1:65" s="2" customFormat="1" ht="21.75" customHeight="1">
      <c r="A115" s="34"/>
      <c r="B115" s="144"/>
      <c r="C115" s="145" t="s">
        <v>317</v>
      </c>
      <c r="D115" s="145" t="s">
        <v>191</v>
      </c>
      <c r="E115" s="146" t="s">
        <v>1613</v>
      </c>
      <c r="F115" s="147" t="s">
        <v>1614</v>
      </c>
      <c r="G115" s="148" t="s">
        <v>194</v>
      </c>
      <c r="H115" s="149">
        <v>209.25</v>
      </c>
      <c r="I115" s="150"/>
      <c r="J115" s="151">
        <f>ROUND(I115*H115,2)</f>
        <v>0</v>
      </c>
      <c r="K115" s="147" t="s">
        <v>297</v>
      </c>
      <c r="L115" s="35"/>
      <c r="M115" s="152" t="s">
        <v>3</v>
      </c>
      <c r="N115" s="153" t="s">
        <v>47</v>
      </c>
      <c r="O115" s="55"/>
      <c r="P115" s="154">
        <f>O115*H115</f>
        <v>0</v>
      </c>
      <c r="Q115" s="154">
        <v>0</v>
      </c>
      <c r="R115" s="154">
        <f>Q115*H115</f>
        <v>0</v>
      </c>
      <c r="S115" s="154">
        <v>0</v>
      </c>
      <c r="T115" s="155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56" t="s">
        <v>196</v>
      </c>
      <c r="AT115" s="156" t="s">
        <v>191</v>
      </c>
      <c r="AU115" s="156" t="s">
        <v>83</v>
      </c>
      <c r="AY115" s="19" t="s">
        <v>189</v>
      </c>
      <c r="BE115" s="157">
        <f>IF(N115="základní",J115,0)</f>
        <v>0</v>
      </c>
      <c r="BF115" s="157">
        <f>IF(N115="snížená",J115,0)</f>
        <v>0</v>
      </c>
      <c r="BG115" s="157">
        <f>IF(N115="zákl. přenesená",J115,0)</f>
        <v>0</v>
      </c>
      <c r="BH115" s="157">
        <f>IF(N115="sníž. přenesená",J115,0)</f>
        <v>0</v>
      </c>
      <c r="BI115" s="157">
        <f>IF(N115="nulová",J115,0)</f>
        <v>0</v>
      </c>
      <c r="BJ115" s="19" t="s">
        <v>83</v>
      </c>
      <c r="BK115" s="157">
        <f>ROUND(I115*H115,2)</f>
        <v>0</v>
      </c>
      <c r="BL115" s="19" t="s">
        <v>196</v>
      </c>
      <c r="BM115" s="156" t="s">
        <v>1615</v>
      </c>
    </row>
    <row r="116" spans="1:65" s="14" customFormat="1" ht="11.25">
      <c r="B116" s="171"/>
      <c r="D116" s="164" t="s">
        <v>200</v>
      </c>
      <c r="E116" s="172" t="s">
        <v>3</v>
      </c>
      <c r="F116" s="173" t="s">
        <v>1616</v>
      </c>
      <c r="H116" s="174">
        <v>209.25</v>
      </c>
      <c r="I116" s="175"/>
      <c r="L116" s="171"/>
      <c r="M116" s="176"/>
      <c r="N116" s="177"/>
      <c r="O116" s="177"/>
      <c r="P116" s="177"/>
      <c r="Q116" s="177"/>
      <c r="R116" s="177"/>
      <c r="S116" s="177"/>
      <c r="T116" s="178"/>
      <c r="AT116" s="172" t="s">
        <v>200</v>
      </c>
      <c r="AU116" s="172" t="s">
        <v>83</v>
      </c>
      <c r="AV116" s="14" t="s">
        <v>85</v>
      </c>
      <c r="AW116" s="14" t="s">
        <v>37</v>
      </c>
      <c r="AX116" s="14" t="s">
        <v>76</v>
      </c>
      <c r="AY116" s="172" t="s">
        <v>189</v>
      </c>
    </row>
    <row r="117" spans="1:65" s="15" customFormat="1" ht="11.25">
      <c r="B117" s="179"/>
      <c r="D117" s="164" t="s">
        <v>200</v>
      </c>
      <c r="E117" s="180" t="s">
        <v>3</v>
      </c>
      <c r="F117" s="181" t="s">
        <v>203</v>
      </c>
      <c r="H117" s="182">
        <v>209.25</v>
      </c>
      <c r="I117" s="183"/>
      <c r="L117" s="179"/>
      <c r="M117" s="184"/>
      <c r="N117" s="185"/>
      <c r="O117" s="185"/>
      <c r="P117" s="185"/>
      <c r="Q117" s="185"/>
      <c r="R117" s="185"/>
      <c r="S117" s="185"/>
      <c r="T117" s="186"/>
      <c r="AT117" s="180" t="s">
        <v>200</v>
      </c>
      <c r="AU117" s="180" t="s">
        <v>83</v>
      </c>
      <c r="AV117" s="15" t="s">
        <v>196</v>
      </c>
      <c r="AW117" s="15" t="s">
        <v>37</v>
      </c>
      <c r="AX117" s="15" t="s">
        <v>83</v>
      </c>
      <c r="AY117" s="180" t="s">
        <v>189</v>
      </c>
    </row>
    <row r="118" spans="1:65" s="2" customFormat="1" ht="21.75" customHeight="1">
      <c r="A118" s="34"/>
      <c r="B118" s="144"/>
      <c r="C118" s="145" t="s">
        <v>325</v>
      </c>
      <c r="D118" s="145" t="s">
        <v>191</v>
      </c>
      <c r="E118" s="146" t="s">
        <v>1617</v>
      </c>
      <c r="F118" s="147" t="s">
        <v>1618</v>
      </c>
      <c r="G118" s="148" t="s">
        <v>194</v>
      </c>
      <c r="H118" s="149">
        <v>29.2</v>
      </c>
      <c r="I118" s="150"/>
      <c r="J118" s="151">
        <f>ROUND(I118*H118,2)</f>
        <v>0</v>
      </c>
      <c r="K118" s="147" t="s">
        <v>297</v>
      </c>
      <c r="L118" s="35"/>
      <c r="M118" s="152" t="s">
        <v>3</v>
      </c>
      <c r="N118" s="153" t="s">
        <v>47</v>
      </c>
      <c r="O118" s="55"/>
      <c r="P118" s="154">
        <f>O118*H118</f>
        <v>0</v>
      </c>
      <c r="Q118" s="154">
        <v>0</v>
      </c>
      <c r="R118" s="154">
        <f>Q118*H118</f>
        <v>0</v>
      </c>
      <c r="S118" s="154">
        <v>0</v>
      </c>
      <c r="T118" s="155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56" t="s">
        <v>196</v>
      </c>
      <c r="AT118" s="156" t="s">
        <v>191</v>
      </c>
      <c r="AU118" s="156" t="s">
        <v>83</v>
      </c>
      <c r="AY118" s="19" t="s">
        <v>189</v>
      </c>
      <c r="BE118" s="157">
        <f>IF(N118="základní",J118,0)</f>
        <v>0</v>
      </c>
      <c r="BF118" s="157">
        <f>IF(N118="snížená",J118,0)</f>
        <v>0</v>
      </c>
      <c r="BG118" s="157">
        <f>IF(N118="zákl. přenesená",J118,0)</f>
        <v>0</v>
      </c>
      <c r="BH118" s="157">
        <f>IF(N118="sníž. přenesená",J118,0)</f>
        <v>0</v>
      </c>
      <c r="BI118" s="157">
        <f>IF(N118="nulová",J118,0)</f>
        <v>0</v>
      </c>
      <c r="BJ118" s="19" t="s">
        <v>83</v>
      </c>
      <c r="BK118" s="157">
        <f>ROUND(I118*H118,2)</f>
        <v>0</v>
      </c>
      <c r="BL118" s="19" t="s">
        <v>196</v>
      </c>
      <c r="BM118" s="156" t="s">
        <v>1619</v>
      </c>
    </row>
    <row r="119" spans="1:65" s="14" customFormat="1" ht="11.25">
      <c r="B119" s="171"/>
      <c r="D119" s="164" t="s">
        <v>200</v>
      </c>
      <c r="E119" s="172" t="s">
        <v>3</v>
      </c>
      <c r="F119" s="173" t="s">
        <v>1620</v>
      </c>
      <c r="H119" s="174">
        <v>29.2</v>
      </c>
      <c r="I119" s="175"/>
      <c r="L119" s="171"/>
      <c r="M119" s="176"/>
      <c r="N119" s="177"/>
      <c r="O119" s="177"/>
      <c r="P119" s="177"/>
      <c r="Q119" s="177"/>
      <c r="R119" s="177"/>
      <c r="S119" s="177"/>
      <c r="T119" s="178"/>
      <c r="AT119" s="172" t="s">
        <v>200</v>
      </c>
      <c r="AU119" s="172" t="s">
        <v>83</v>
      </c>
      <c r="AV119" s="14" t="s">
        <v>85</v>
      </c>
      <c r="AW119" s="14" t="s">
        <v>37</v>
      </c>
      <c r="AX119" s="14" t="s">
        <v>76</v>
      </c>
      <c r="AY119" s="172" t="s">
        <v>189</v>
      </c>
    </row>
    <row r="120" spans="1:65" s="15" customFormat="1" ht="11.25">
      <c r="B120" s="179"/>
      <c r="D120" s="164" t="s">
        <v>200</v>
      </c>
      <c r="E120" s="180" t="s">
        <v>3</v>
      </c>
      <c r="F120" s="181" t="s">
        <v>203</v>
      </c>
      <c r="H120" s="182">
        <v>29.2</v>
      </c>
      <c r="I120" s="183"/>
      <c r="L120" s="179"/>
      <c r="M120" s="184"/>
      <c r="N120" s="185"/>
      <c r="O120" s="185"/>
      <c r="P120" s="185"/>
      <c r="Q120" s="185"/>
      <c r="R120" s="185"/>
      <c r="S120" s="185"/>
      <c r="T120" s="186"/>
      <c r="AT120" s="180" t="s">
        <v>200</v>
      </c>
      <c r="AU120" s="180" t="s">
        <v>83</v>
      </c>
      <c r="AV120" s="15" t="s">
        <v>196</v>
      </c>
      <c r="AW120" s="15" t="s">
        <v>37</v>
      </c>
      <c r="AX120" s="15" t="s">
        <v>83</v>
      </c>
      <c r="AY120" s="180" t="s">
        <v>189</v>
      </c>
    </row>
    <row r="121" spans="1:65" s="2" customFormat="1" ht="16.5" customHeight="1">
      <c r="A121" s="34"/>
      <c r="B121" s="144"/>
      <c r="C121" s="145" t="s">
        <v>332</v>
      </c>
      <c r="D121" s="145" t="s">
        <v>191</v>
      </c>
      <c r="E121" s="146" t="s">
        <v>1621</v>
      </c>
      <c r="F121" s="147" t="s">
        <v>1622</v>
      </c>
      <c r="G121" s="148" t="s">
        <v>473</v>
      </c>
      <c r="H121" s="149">
        <v>16</v>
      </c>
      <c r="I121" s="150"/>
      <c r="J121" s="151">
        <f>ROUND(I121*H121,2)</f>
        <v>0</v>
      </c>
      <c r="K121" s="147" t="s">
        <v>297</v>
      </c>
      <c r="L121" s="35"/>
      <c r="M121" s="152" t="s">
        <v>3</v>
      </c>
      <c r="N121" s="153" t="s">
        <v>47</v>
      </c>
      <c r="O121" s="55"/>
      <c r="P121" s="154">
        <f>O121*H121</f>
        <v>0</v>
      </c>
      <c r="Q121" s="154">
        <v>0</v>
      </c>
      <c r="R121" s="154">
        <f>Q121*H121</f>
        <v>0</v>
      </c>
      <c r="S121" s="154">
        <v>0</v>
      </c>
      <c r="T121" s="15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56" t="s">
        <v>196</v>
      </c>
      <c r="AT121" s="156" t="s">
        <v>191</v>
      </c>
      <c r="AU121" s="156" t="s">
        <v>83</v>
      </c>
      <c r="AY121" s="19" t="s">
        <v>189</v>
      </c>
      <c r="BE121" s="157">
        <f>IF(N121="základní",J121,0)</f>
        <v>0</v>
      </c>
      <c r="BF121" s="157">
        <f>IF(N121="snížená",J121,0)</f>
        <v>0</v>
      </c>
      <c r="BG121" s="157">
        <f>IF(N121="zákl. přenesená",J121,0)</f>
        <v>0</v>
      </c>
      <c r="BH121" s="157">
        <f>IF(N121="sníž. přenesená",J121,0)</f>
        <v>0</v>
      </c>
      <c r="BI121" s="157">
        <f>IF(N121="nulová",J121,0)</f>
        <v>0</v>
      </c>
      <c r="BJ121" s="19" t="s">
        <v>83</v>
      </c>
      <c r="BK121" s="157">
        <f>ROUND(I121*H121,2)</f>
        <v>0</v>
      </c>
      <c r="BL121" s="19" t="s">
        <v>196</v>
      </c>
      <c r="BM121" s="156" t="s">
        <v>1623</v>
      </c>
    </row>
    <row r="122" spans="1:65" s="14" customFormat="1" ht="11.25">
      <c r="B122" s="171"/>
      <c r="D122" s="164" t="s">
        <v>200</v>
      </c>
      <c r="E122" s="172" t="s">
        <v>3</v>
      </c>
      <c r="F122" s="173" t="s">
        <v>1624</v>
      </c>
      <c r="H122" s="174">
        <v>16</v>
      </c>
      <c r="I122" s="175"/>
      <c r="L122" s="171"/>
      <c r="M122" s="176"/>
      <c r="N122" s="177"/>
      <c r="O122" s="177"/>
      <c r="P122" s="177"/>
      <c r="Q122" s="177"/>
      <c r="R122" s="177"/>
      <c r="S122" s="177"/>
      <c r="T122" s="178"/>
      <c r="AT122" s="172" t="s">
        <v>200</v>
      </c>
      <c r="AU122" s="172" t="s">
        <v>83</v>
      </c>
      <c r="AV122" s="14" t="s">
        <v>85</v>
      </c>
      <c r="AW122" s="14" t="s">
        <v>37</v>
      </c>
      <c r="AX122" s="14" t="s">
        <v>76</v>
      </c>
      <c r="AY122" s="172" t="s">
        <v>189</v>
      </c>
    </row>
    <row r="123" spans="1:65" s="15" customFormat="1" ht="11.25">
      <c r="B123" s="179"/>
      <c r="D123" s="164" t="s">
        <v>200</v>
      </c>
      <c r="E123" s="180" t="s">
        <v>3</v>
      </c>
      <c r="F123" s="181" t="s">
        <v>203</v>
      </c>
      <c r="H123" s="182">
        <v>16</v>
      </c>
      <c r="I123" s="183"/>
      <c r="L123" s="179"/>
      <c r="M123" s="184"/>
      <c r="N123" s="185"/>
      <c r="O123" s="185"/>
      <c r="P123" s="185"/>
      <c r="Q123" s="185"/>
      <c r="R123" s="185"/>
      <c r="S123" s="185"/>
      <c r="T123" s="186"/>
      <c r="AT123" s="180" t="s">
        <v>200</v>
      </c>
      <c r="AU123" s="180" t="s">
        <v>83</v>
      </c>
      <c r="AV123" s="15" t="s">
        <v>196</v>
      </c>
      <c r="AW123" s="15" t="s">
        <v>37</v>
      </c>
      <c r="AX123" s="15" t="s">
        <v>83</v>
      </c>
      <c r="AY123" s="180" t="s">
        <v>189</v>
      </c>
    </row>
    <row r="124" spans="1:65" s="2" customFormat="1" ht="16.5" customHeight="1">
      <c r="A124" s="34"/>
      <c r="B124" s="144"/>
      <c r="C124" s="145" t="s">
        <v>339</v>
      </c>
      <c r="D124" s="145" t="s">
        <v>191</v>
      </c>
      <c r="E124" s="146" t="s">
        <v>1625</v>
      </c>
      <c r="F124" s="147" t="s">
        <v>1626</v>
      </c>
      <c r="G124" s="148" t="s">
        <v>473</v>
      </c>
      <c r="H124" s="149">
        <v>26</v>
      </c>
      <c r="I124" s="150"/>
      <c r="J124" s="151">
        <f>ROUND(I124*H124,2)</f>
        <v>0</v>
      </c>
      <c r="K124" s="147" t="s">
        <v>297</v>
      </c>
      <c r="L124" s="35"/>
      <c r="M124" s="152" t="s">
        <v>3</v>
      </c>
      <c r="N124" s="153" t="s">
        <v>47</v>
      </c>
      <c r="O124" s="55"/>
      <c r="P124" s="154">
        <f>O124*H124</f>
        <v>0</v>
      </c>
      <c r="Q124" s="154">
        <v>0</v>
      </c>
      <c r="R124" s="154">
        <f>Q124*H124</f>
        <v>0</v>
      </c>
      <c r="S124" s="154">
        <v>0</v>
      </c>
      <c r="T124" s="15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56" t="s">
        <v>196</v>
      </c>
      <c r="AT124" s="156" t="s">
        <v>191</v>
      </c>
      <c r="AU124" s="156" t="s">
        <v>83</v>
      </c>
      <c r="AY124" s="19" t="s">
        <v>189</v>
      </c>
      <c r="BE124" s="157">
        <f>IF(N124="základní",J124,0)</f>
        <v>0</v>
      </c>
      <c r="BF124" s="157">
        <f>IF(N124="snížená",J124,0)</f>
        <v>0</v>
      </c>
      <c r="BG124" s="157">
        <f>IF(N124="zákl. přenesená",J124,0)</f>
        <v>0</v>
      </c>
      <c r="BH124" s="157">
        <f>IF(N124="sníž. přenesená",J124,0)</f>
        <v>0</v>
      </c>
      <c r="BI124" s="157">
        <f>IF(N124="nulová",J124,0)</f>
        <v>0</v>
      </c>
      <c r="BJ124" s="19" t="s">
        <v>83</v>
      </c>
      <c r="BK124" s="157">
        <f>ROUND(I124*H124,2)</f>
        <v>0</v>
      </c>
      <c r="BL124" s="19" t="s">
        <v>196</v>
      </c>
      <c r="BM124" s="156" t="s">
        <v>1627</v>
      </c>
    </row>
    <row r="125" spans="1:65" s="14" customFormat="1" ht="11.25">
      <c r="B125" s="171"/>
      <c r="D125" s="164" t="s">
        <v>200</v>
      </c>
      <c r="E125" s="172" t="s">
        <v>3</v>
      </c>
      <c r="F125" s="173" t="s">
        <v>1628</v>
      </c>
      <c r="H125" s="174">
        <v>26</v>
      </c>
      <c r="I125" s="175"/>
      <c r="L125" s="171"/>
      <c r="M125" s="176"/>
      <c r="N125" s="177"/>
      <c r="O125" s="177"/>
      <c r="P125" s="177"/>
      <c r="Q125" s="177"/>
      <c r="R125" s="177"/>
      <c r="S125" s="177"/>
      <c r="T125" s="178"/>
      <c r="AT125" s="172" t="s">
        <v>200</v>
      </c>
      <c r="AU125" s="172" t="s">
        <v>83</v>
      </c>
      <c r="AV125" s="14" t="s">
        <v>85</v>
      </c>
      <c r="AW125" s="14" t="s">
        <v>37</v>
      </c>
      <c r="AX125" s="14" t="s">
        <v>76</v>
      </c>
      <c r="AY125" s="172" t="s">
        <v>189</v>
      </c>
    </row>
    <row r="126" spans="1:65" s="15" customFormat="1" ht="11.25">
      <c r="B126" s="179"/>
      <c r="D126" s="164" t="s">
        <v>200</v>
      </c>
      <c r="E126" s="180" t="s">
        <v>3</v>
      </c>
      <c r="F126" s="181" t="s">
        <v>203</v>
      </c>
      <c r="H126" s="182">
        <v>26</v>
      </c>
      <c r="I126" s="183"/>
      <c r="L126" s="179"/>
      <c r="M126" s="184"/>
      <c r="N126" s="185"/>
      <c r="O126" s="185"/>
      <c r="P126" s="185"/>
      <c r="Q126" s="185"/>
      <c r="R126" s="185"/>
      <c r="S126" s="185"/>
      <c r="T126" s="186"/>
      <c r="AT126" s="180" t="s">
        <v>200</v>
      </c>
      <c r="AU126" s="180" t="s">
        <v>83</v>
      </c>
      <c r="AV126" s="15" t="s">
        <v>196</v>
      </c>
      <c r="AW126" s="15" t="s">
        <v>37</v>
      </c>
      <c r="AX126" s="15" t="s">
        <v>83</v>
      </c>
      <c r="AY126" s="180" t="s">
        <v>189</v>
      </c>
    </row>
    <row r="127" spans="1:65" s="2" customFormat="1" ht="21.75" customHeight="1">
      <c r="A127" s="34"/>
      <c r="B127" s="144"/>
      <c r="C127" s="145" t="s">
        <v>8</v>
      </c>
      <c r="D127" s="145" t="s">
        <v>191</v>
      </c>
      <c r="E127" s="146" t="s">
        <v>1629</v>
      </c>
      <c r="F127" s="147" t="s">
        <v>1630</v>
      </c>
      <c r="G127" s="148" t="s">
        <v>473</v>
      </c>
      <c r="H127" s="149">
        <v>1</v>
      </c>
      <c r="I127" s="150"/>
      <c r="J127" s="151">
        <f t="shared" ref="J127:J135" si="10">ROUND(I127*H127,2)</f>
        <v>0</v>
      </c>
      <c r="K127" s="147" t="s">
        <v>297</v>
      </c>
      <c r="L127" s="35"/>
      <c r="M127" s="152" t="s">
        <v>3</v>
      </c>
      <c r="N127" s="153" t="s">
        <v>47</v>
      </c>
      <c r="O127" s="55"/>
      <c r="P127" s="154">
        <f t="shared" ref="P127:P135" si="11">O127*H127</f>
        <v>0</v>
      </c>
      <c r="Q127" s="154">
        <v>0</v>
      </c>
      <c r="R127" s="154">
        <f t="shared" ref="R127:R135" si="12">Q127*H127</f>
        <v>0</v>
      </c>
      <c r="S127" s="154">
        <v>0</v>
      </c>
      <c r="T127" s="155">
        <f t="shared" ref="T127:T135" si="13"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56" t="s">
        <v>196</v>
      </c>
      <c r="AT127" s="156" t="s">
        <v>191</v>
      </c>
      <c r="AU127" s="156" t="s">
        <v>83</v>
      </c>
      <c r="AY127" s="19" t="s">
        <v>189</v>
      </c>
      <c r="BE127" s="157">
        <f t="shared" ref="BE127:BE135" si="14">IF(N127="základní",J127,0)</f>
        <v>0</v>
      </c>
      <c r="BF127" s="157">
        <f t="shared" ref="BF127:BF135" si="15">IF(N127="snížená",J127,0)</f>
        <v>0</v>
      </c>
      <c r="BG127" s="157">
        <f t="shared" ref="BG127:BG135" si="16">IF(N127="zákl. přenesená",J127,0)</f>
        <v>0</v>
      </c>
      <c r="BH127" s="157">
        <f t="shared" ref="BH127:BH135" si="17">IF(N127="sníž. přenesená",J127,0)</f>
        <v>0</v>
      </c>
      <c r="BI127" s="157">
        <f t="shared" ref="BI127:BI135" si="18">IF(N127="nulová",J127,0)</f>
        <v>0</v>
      </c>
      <c r="BJ127" s="19" t="s">
        <v>83</v>
      </c>
      <c r="BK127" s="157">
        <f t="shared" ref="BK127:BK135" si="19">ROUND(I127*H127,2)</f>
        <v>0</v>
      </c>
      <c r="BL127" s="19" t="s">
        <v>196</v>
      </c>
      <c r="BM127" s="156" t="s">
        <v>1631</v>
      </c>
    </row>
    <row r="128" spans="1:65" s="2" customFormat="1" ht="16.5" customHeight="1">
      <c r="A128" s="34"/>
      <c r="B128" s="144"/>
      <c r="C128" s="145" t="s">
        <v>352</v>
      </c>
      <c r="D128" s="145" t="s">
        <v>191</v>
      </c>
      <c r="E128" s="146" t="s">
        <v>1632</v>
      </c>
      <c r="F128" s="147" t="s">
        <v>1633</v>
      </c>
      <c r="G128" s="148" t="s">
        <v>473</v>
      </c>
      <c r="H128" s="149">
        <v>1</v>
      </c>
      <c r="I128" s="150"/>
      <c r="J128" s="151">
        <f t="shared" si="10"/>
        <v>0</v>
      </c>
      <c r="K128" s="147" t="s">
        <v>297</v>
      </c>
      <c r="L128" s="35"/>
      <c r="M128" s="152" t="s">
        <v>3</v>
      </c>
      <c r="N128" s="153" t="s">
        <v>47</v>
      </c>
      <c r="O128" s="55"/>
      <c r="P128" s="154">
        <f t="shared" si="11"/>
        <v>0</v>
      </c>
      <c r="Q128" s="154">
        <v>0</v>
      </c>
      <c r="R128" s="154">
        <f t="shared" si="12"/>
        <v>0</v>
      </c>
      <c r="S128" s="154">
        <v>0</v>
      </c>
      <c r="T128" s="155">
        <f t="shared" si="1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56" t="s">
        <v>196</v>
      </c>
      <c r="AT128" s="156" t="s">
        <v>191</v>
      </c>
      <c r="AU128" s="156" t="s">
        <v>83</v>
      </c>
      <c r="AY128" s="19" t="s">
        <v>189</v>
      </c>
      <c r="BE128" s="157">
        <f t="shared" si="14"/>
        <v>0</v>
      </c>
      <c r="BF128" s="157">
        <f t="shared" si="15"/>
        <v>0</v>
      </c>
      <c r="BG128" s="157">
        <f t="shared" si="16"/>
        <v>0</v>
      </c>
      <c r="BH128" s="157">
        <f t="shared" si="17"/>
        <v>0</v>
      </c>
      <c r="BI128" s="157">
        <f t="shared" si="18"/>
        <v>0</v>
      </c>
      <c r="BJ128" s="19" t="s">
        <v>83</v>
      </c>
      <c r="BK128" s="157">
        <f t="shared" si="19"/>
        <v>0</v>
      </c>
      <c r="BL128" s="19" t="s">
        <v>196</v>
      </c>
      <c r="BM128" s="156" t="s">
        <v>1634</v>
      </c>
    </row>
    <row r="129" spans="1:65" s="2" customFormat="1" ht="16.5" customHeight="1">
      <c r="A129" s="34"/>
      <c r="B129" s="144"/>
      <c r="C129" s="145" t="s">
        <v>292</v>
      </c>
      <c r="D129" s="145" t="s">
        <v>191</v>
      </c>
      <c r="E129" s="146" t="s">
        <v>1635</v>
      </c>
      <c r="F129" s="147" t="s">
        <v>1636</v>
      </c>
      <c r="G129" s="148" t="s">
        <v>473</v>
      </c>
      <c r="H129" s="149">
        <v>7</v>
      </c>
      <c r="I129" s="150"/>
      <c r="J129" s="151">
        <f t="shared" si="10"/>
        <v>0</v>
      </c>
      <c r="K129" s="147" t="s">
        <v>297</v>
      </c>
      <c r="L129" s="35"/>
      <c r="M129" s="152" t="s">
        <v>3</v>
      </c>
      <c r="N129" s="153" t="s">
        <v>47</v>
      </c>
      <c r="O129" s="55"/>
      <c r="P129" s="154">
        <f t="shared" si="11"/>
        <v>0</v>
      </c>
      <c r="Q129" s="154">
        <v>0</v>
      </c>
      <c r="R129" s="154">
        <f t="shared" si="12"/>
        <v>0</v>
      </c>
      <c r="S129" s="154">
        <v>0</v>
      </c>
      <c r="T129" s="155">
        <f t="shared" si="1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56" t="s">
        <v>196</v>
      </c>
      <c r="AT129" s="156" t="s">
        <v>191</v>
      </c>
      <c r="AU129" s="156" t="s">
        <v>83</v>
      </c>
      <c r="AY129" s="19" t="s">
        <v>189</v>
      </c>
      <c r="BE129" s="157">
        <f t="shared" si="14"/>
        <v>0</v>
      </c>
      <c r="BF129" s="157">
        <f t="shared" si="15"/>
        <v>0</v>
      </c>
      <c r="BG129" s="157">
        <f t="shared" si="16"/>
        <v>0</v>
      </c>
      <c r="BH129" s="157">
        <f t="shared" si="17"/>
        <v>0</v>
      </c>
      <c r="BI129" s="157">
        <f t="shared" si="18"/>
        <v>0</v>
      </c>
      <c r="BJ129" s="19" t="s">
        <v>83</v>
      </c>
      <c r="BK129" s="157">
        <f t="shared" si="19"/>
        <v>0</v>
      </c>
      <c r="BL129" s="19" t="s">
        <v>196</v>
      </c>
      <c r="BM129" s="156" t="s">
        <v>1637</v>
      </c>
    </row>
    <row r="130" spans="1:65" s="2" customFormat="1" ht="16.5" customHeight="1">
      <c r="A130" s="34"/>
      <c r="B130" s="144"/>
      <c r="C130" s="145" t="s">
        <v>362</v>
      </c>
      <c r="D130" s="145" t="s">
        <v>191</v>
      </c>
      <c r="E130" s="146" t="s">
        <v>1638</v>
      </c>
      <c r="F130" s="147" t="s">
        <v>1639</v>
      </c>
      <c r="G130" s="148" t="s">
        <v>473</v>
      </c>
      <c r="H130" s="149">
        <v>8</v>
      </c>
      <c r="I130" s="150"/>
      <c r="J130" s="151">
        <f t="shared" si="10"/>
        <v>0</v>
      </c>
      <c r="K130" s="147" t="s">
        <v>297</v>
      </c>
      <c r="L130" s="35"/>
      <c r="M130" s="152" t="s">
        <v>3</v>
      </c>
      <c r="N130" s="153" t="s">
        <v>47</v>
      </c>
      <c r="O130" s="55"/>
      <c r="P130" s="154">
        <f t="shared" si="11"/>
        <v>0</v>
      </c>
      <c r="Q130" s="154">
        <v>0</v>
      </c>
      <c r="R130" s="154">
        <f t="shared" si="12"/>
        <v>0</v>
      </c>
      <c r="S130" s="154">
        <v>0</v>
      </c>
      <c r="T130" s="155">
        <f t="shared" si="1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56" t="s">
        <v>196</v>
      </c>
      <c r="AT130" s="156" t="s">
        <v>191</v>
      </c>
      <c r="AU130" s="156" t="s">
        <v>83</v>
      </c>
      <c r="AY130" s="19" t="s">
        <v>189</v>
      </c>
      <c r="BE130" s="157">
        <f t="shared" si="14"/>
        <v>0</v>
      </c>
      <c r="BF130" s="157">
        <f t="shared" si="15"/>
        <v>0</v>
      </c>
      <c r="BG130" s="157">
        <f t="shared" si="16"/>
        <v>0</v>
      </c>
      <c r="BH130" s="157">
        <f t="shared" si="17"/>
        <v>0</v>
      </c>
      <c r="BI130" s="157">
        <f t="shared" si="18"/>
        <v>0</v>
      </c>
      <c r="BJ130" s="19" t="s">
        <v>83</v>
      </c>
      <c r="BK130" s="157">
        <f t="shared" si="19"/>
        <v>0</v>
      </c>
      <c r="BL130" s="19" t="s">
        <v>196</v>
      </c>
      <c r="BM130" s="156" t="s">
        <v>1640</v>
      </c>
    </row>
    <row r="131" spans="1:65" s="2" customFormat="1" ht="16.5" customHeight="1">
      <c r="A131" s="34"/>
      <c r="B131" s="144"/>
      <c r="C131" s="145" t="s">
        <v>368</v>
      </c>
      <c r="D131" s="145" t="s">
        <v>191</v>
      </c>
      <c r="E131" s="146" t="s">
        <v>1641</v>
      </c>
      <c r="F131" s="147" t="s">
        <v>1642</v>
      </c>
      <c r="G131" s="148" t="s">
        <v>473</v>
      </c>
      <c r="H131" s="149">
        <v>1</v>
      </c>
      <c r="I131" s="150"/>
      <c r="J131" s="151">
        <f t="shared" si="10"/>
        <v>0</v>
      </c>
      <c r="K131" s="147" t="s">
        <v>297</v>
      </c>
      <c r="L131" s="35"/>
      <c r="M131" s="152" t="s">
        <v>3</v>
      </c>
      <c r="N131" s="153" t="s">
        <v>47</v>
      </c>
      <c r="O131" s="55"/>
      <c r="P131" s="154">
        <f t="shared" si="11"/>
        <v>0</v>
      </c>
      <c r="Q131" s="154">
        <v>0</v>
      </c>
      <c r="R131" s="154">
        <f t="shared" si="12"/>
        <v>0</v>
      </c>
      <c r="S131" s="154">
        <v>0</v>
      </c>
      <c r="T131" s="155">
        <f t="shared" si="1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56" t="s">
        <v>196</v>
      </c>
      <c r="AT131" s="156" t="s">
        <v>191</v>
      </c>
      <c r="AU131" s="156" t="s">
        <v>83</v>
      </c>
      <c r="AY131" s="19" t="s">
        <v>189</v>
      </c>
      <c r="BE131" s="157">
        <f t="shared" si="14"/>
        <v>0</v>
      </c>
      <c r="BF131" s="157">
        <f t="shared" si="15"/>
        <v>0</v>
      </c>
      <c r="BG131" s="157">
        <f t="shared" si="16"/>
        <v>0</v>
      </c>
      <c r="BH131" s="157">
        <f t="shared" si="17"/>
        <v>0</v>
      </c>
      <c r="BI131" s="157">
        <f t="shared" si="18"/>
        <v>0</v>
      </c>
      <c r="BJ131" s="19" t="s">
        <v>83</v>
      </c>
      <c r="BK131" s="157">
        <f t="shared" si="19"/>
        <v>0</v>
      </c>
      <c r="BL131" s="19" t="s">
        <v>196</v>
      </c>
      <c r="BM131" s="156" t="s">
        <v>1643</v>
      </c>
    </row>
    <row r="132" spans="1:65" s="2" customFormat="1" ht="16.5" customHeight="1">
      <c r="A132" s="34"/>
      <c r="B132" s="144"/>
      <c r="C132" s="145" t="s">
        <v>375</v>
      </c>
      <c r="D132" s="145" t="s">
        <v>191</v>
      </c>
      <c r="E132" s="146" t="s">
        <v>1644</v>
      </c>
      <c r="F132" s="147" t="s">
        <v>1645</v>
      </c>
      <c r="G132" s="148" t="s">
        <v>473</v>
      </c>
      <c r="H132" s="149">
        <v>1</v>
      </c>
      <c r="I132" s="150"/>
      <c r="J132" s="151">
        <f t="shared" si="10"/>
        <v>0</v>
      </c>
      <c r="K132" s="147" t="s">
        <v>297</v>
      </c>
      <c r="L132" s="35"/>
      <c r="M132" s="152" t="s">
        <v>3</v>
      </c>
      <c r="N132" s="153" t="s">
        <v>47</v>
      </c>
      <c r="O132" s="55"/>
      <c r="P132" s="154">
        <f t="shared" si="11"/>
        <v>0</v>
      </c>
      <c r="Q132" s="154">
        <v>0</v>
      </c>
      <c r="R132" s="154">
        <f t="shared" si="12"/>
        <v>0</v>
      </c>
      <c r="S132" s="154">
        <v>0</v>
      </c>
      <c r="T132" s="155">
        <f t="shared" si="1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56" t="s">
        <v>196</v>
      </c>
      <c r="AT132" s="156" t="s">
        <v>191</v>
      </c>
      <c r="AU132" s="156" t="s">
        <v>83</v>
      </c>
      <c r="AY132" s="19" t="s">
        <v>189</v>
      </c>
      <c r="BE132" s="157">
        <f t="shared" si="14"/>
        <v>0</v>
      </c>
      <c r="BF132" s="157">
        <f t="shared" si="15"/>
        <v>0</v>
      </c>
      <c r="BG132" s="157">
        <f t="shared" si="16"/>
        <v>0</v>
      </c>
      <c r="BH132" s="157">
        <f t="shared" si="17"/>
        <v>0</v>
      </c>
      <c r="BI132" s="157">
        <f t="shared" si="18"/>
        <v>0</v>
      </c>
      <c r="BJ132" s="19" t="s">
        <v>83</v>
      </c>
      <c r="BK132" s="157">
        <f t="shared" si="19"/>
        <v>0</v>
      </c>
      <c r="BL132" s="19" t="s">
        <v>196</v>
      </c>
      <c r="BM132" s="156" t="s">
        <v>1646</v>
      </c>
    </row>
    <row r="133" spans="1:65" s="2" customFormat="1" ht="21.75" customHeight="1">
      <c r="A133" s="34"/>
      <c r="B133" s="144"/>
      <c r="C133" s="145" t="s">
        <v>384</v>
      </c>
      <c r="D133" s="145" t="s">
        <v>191</v>
      </c>
      <c r="E133" s="146" t="s">
        <v>1647</v>
      </c>
      <c r="F133" s="147" t="s">
        <v>1648</v>
      </c>
      <c r="G133" s="148" t="s">
        <v>194</v>
      </c>
      <c r="H133" s="149">
        <v>283.64999999999998</v>
      </c>
      <c r="I133" s="150"/>
      <c r="J133" s="151">
        <f t="shared" si="10"/>
        <v>0</v>
      </c>
      <c r="K133" s="147" t="s">
        <v>297</v>
      </c>
      <c r="L133" s="35"/>
      <c r="M133" s="152" t="s">
        <v>3</v>
      </c>
      <c r="N133" s="153" t="s">
        <v>47</v>
      </c>
      <c r="O133" s="55"/>
      <c r="P133" s="154">
        <f t="shared" si="11"/>
        <v>0</v>
      </c>
      <c r="Q133" s="154">
        <v>0</v>
      </c>
      <c r="R133" s="154">
        <f t="shared" si="12"/>
        <v>0</v>
      </c>
      <c r="S133" s="154">
        <v>0</v>
      </c>
      <c r="T133" s="155">
        <f t="shared" si="1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56" t="s">
        <v>196</v>
      </c>
      <c r="AT133" s="156" t="s">
        <v>191</v>
      </c>
      <c r="AU133" s="156" t="s">
        <v>83</v>
      </c>
      <c r="AY133" s="19" t="s">
        <v>189</v>
      </c>
      <c r="BE133" s="157">
        <f t="shared" si="14"/>
        <v>0</v>
      </c>
      <c r="BF133" s="157">
        <f t="shared" si="15"/>
        <v>0</v>
      </c>
      <c r="BG133" s="157">
        <f t="shared" si="16"/>
        <v>0</v>
      </c>
      <c r="BH133" s="157">
        <f t="shared" si="17"/>
        <v>0</v>
      </c>
      <c r="BI133" s="157">
        <f t="shared" si="18"/>
        <v>0</v>
      </c>
      <c r="BJ133" s="19" t="s">
        <v>83</v>
      </c>
      <c r="BK133" s="157">
        <f t="shared" si="19"/>
        <v>0</v>
      </c>
      <c r="BL133" s="19" t="s">
        <v>196</v>
      </c>
      <c r="BM133" s="156" t="s">
        <v>1649</v>
      </c>
    </row>
    <row r="134" spans="1:65" s="2" customFormat="1" ht="21.75" customHeight="1">
      <c r="A134" s="34"/>
      <c r="B134" s="144"/>
      <c r="C134" s="145" t="s">
        <v>391</v>
      </c>
      <c r="D134" s="145" t="s">
        <v>191</v>
      </c>
      <c r="E134" s="146" t="s">
        <v>1650</v>
      </c>
      <c r="F134" s="147" t="s">
        <v>1651</v>
      </c>
      <c r="G134" s="148" t="s">
        <v>194</v>
      </c>
      <c r="H134" s="149">
        <v>88</v>
      </c>
      <c r="I134" s="150"/>
      <c r="J134" s="151">
        <f t="shared" si="10"/>
        <v>0</v>
      </c>
      <c r="K134" s="147" t="s">
        <v>297</v>
      </c>
      <c r="L134" s="35"/>
      <c r="M134" s="152" t="s">
        <v>3</v>
      </c>
      <c r="N134" s="153" t="s">
        <v>47</v>
      </c>
      <c r="O134" s="55"/>
      <c r="P134" s="154">
        <f t="shared" si="11"/>
        <v>0</v>
      </c>
      <c r="Q134" s="154">
        <v>0</v>
      </c>
      <c r="R134" s="154">
        <f t="shared" si="12"/>
        <v>0</v>
      </c>
      <c r="S134" s="154">
        <v>0</v>
      </c>
      <c r="T134" s="155">
        <f t="shared" si="1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56" t="s">
        <v>196</v>
      </c>
      <c r="AT134" s="156" t="s">
        <v>191</v>
      </c>
      <c r="AU134" s="156" t="s">
        <v>83</v>
      </c>
      <c r="AY134" s="19" t="s">
        <v>189</v>
      </c>
      <c r="BE134" s="157">
        <f t="shared" si="14"/>
        <v>0</v>
      </c>
      <c r="BF134" s="157">
        <f t="shared" si="15"/>
        <v>0</v>
      </c>
      <c r="BG134" s="157">
        <f t="shared" si="16"/>
        <v>0</v>
      </c>
      <c r="BH134" s="157">
        <f t="shared" si="17"/>
        <v>0</v>
      </c>
      <c r="BI134" s="157">
        <f t="shared" si="18"/>
        <v>0</v>
      </c>
      <c r="BJ134" s="19" t="s">
        <v>83</v>
      </c>
      <c r="BK134" s="157">
        <f t="shared" si="19"/>
        <v>0</v>
      </c>
      <c r="BL134" s="19" t="s">
        <v>196</v>
      </c>
      <c r="BM134" s="156" t="s">
        <v>1652</v>
      </c>
    </row>
    <row r="135" spans="1:65" s="2" customFormat="1" ht="16.5" customHeight="1">
      <c r="A135" s="34"/>
      <c r="B135" s="144"/>
      <c r="C135" s="145" t="s">
        <v>400</v>
      </c>
      <c r="D135" s="145" t="s">
        <v>191</v>
      </c>
      <c r="E135" s="146" t="s">
        <v>1653</v>
      </c>
      <c r="F135" s="147" t="s">
        <v>1654</v>
      </c>
      <c r="G135" s="148" t="s">
        <v>473</v>
      </c>
      <c r="H135" s="149">
        <v>15</v>
      </c>
      <c r="I135" s="150"/>
      <c r="J135" s="151">
        <f t="shared" si="10"/>
        <v>0</v>
      </c>
      <c r="K135" s="147" t="s">
        <v>297</v>
      </c>
      <c r="L135" s="35"/>
      <c r="M135" s="152" t="s">
        <v>3</v>
      </c>
      <c r="N135" s="153" t="s">
        <v>47</v>
      </c>
      <c r="O135" s="55"/>
      <c r="P135" s="154">
        <f t="shared" si="11"/>
        <v>0</v>
      </c>
      <c r="Q135" s="154">
        <v>0</v>
      </c>
      <c r="R135" s="154">
        <f t="shared" si="12"/>
        <v>0</v>
      </c>
      <c r="S135" s="154">
        <v>0</v>
      </c>
      <c r="T135" s="155">
        <f t="shared" si="1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56" t="s">
        <v>196</v>
      </c>
      <c r="AT135" s="156" t="s">
        <v>191</v>
      </c>
      <c r="AU135" s="156" t="s">
        <v>83</v>
      </c>
      <c r="AY135" s="19" t="s">
        <v>189</v>
      </c>
      <c r="BE135" s="157">
        <f t="shared" si="14"/>
        <v>0</v>
      </c>
      <c r="BF135" s="157">
        <f t="shared" si="15"/>
        <v>0</v>
      </c>
      <c r="BG135" s="157">
        <f t="shared" si="16"/>
        <v>0</v>
      </c>
      <c r="BH135" s="157">
        <f t="shared" si="17"/>
        <v>0</v>
      </c>
      <c r="BI135" s="157">
        <f t="shared" si="18"/>
        <v>0</v>
      </c>
      <c r="BJ135" s="19" t="s">
        <v>83</v>
      </c>
      <c r="BK135" s="157">
        <f t="shared" si="19"/>
        <v>0</v>
      </c>
      <c r="BL135" s="19" t="s">
        <v>196</v>
      </c>
      <c r="BM135" s="156" t="s">
        <v>1655</v>
      </c>
    </row>
    <row r="136" spans="1:65" s="14" customFormat="1" ht="11.25">
      <c r="B136" s="171"/>
      <c r="D136" s="164" t="s">
        <v>200</v>
      </c>
      <c r="E136" s="172" t="s">
        <v>3</v>
      </c>
      <c r="F136" s="173" t="s">
        <v>1573</v>
      </c>
      <c r="H136" s="174">
        <v>15</v>
      </c>
      <c r="I136" s="175"/>
      <c r="L136" s="171"/>
      <c r="M136" s="176"/>
      <c r="N136" s="177"/>
      <c r="O136" s="177"/>
      <c r="P136" s="177"/>
      <c r="Q136" s="177"/>
      <c r="R136" s="177"/>
      <c r="S136" s="177"/>
      <c r="T136" s="178"/>
      <c r="AT136" s="172" t="s">
        <v>200</v>
      </c>
      <c r="AU136" s="172" t="s">
        <v>83</v>
      </c>
      <c r="AV136" s="14" t="s">
        <v>85</v>
      </c>
      <c r="AW136" s="14" t="s">
        <v>37</v>
      </c>
      <c r="AX136" s="14" t="s">
        <v>76</v>
      </c>
      <c r="AY136" s="172" t="s">
        <v>189</v>
      </c>
    </row>
    <row r="137" spans="1:65" s="15" customFormat="1" ht="11.25">
      <c r="B137" s="179"/>
      <c r="D137" s="164" t="s">
        <v>200</v>
      </c>
      <c r="E137" s="180" t="s">
        <v>3</v>
      </c>
      <c r="F137" s="181" t="s">
        <v>203</v>
      </c>
      <c r="H137" s="182">
        <v>15</v>
      </c>
      <c r="I137" s="183"/>
      <c r="L137" s="179"/>
      <c r="M137" s="184"/>
      <c r="N137" s="185"/>
      <c r="O137" s="185"/>
      <c r="P137" s="185"/>
      <c r="Q137" s="185"/>
      <c r="R137" s="185"/>
      <c r="S137" s="185"/>
      <c r="T137" s="186"/>
      <c r="AT137" s="180" t="s">
        <v>200</v>
      </c>
      <c r="AU137" s="180" t="s">
        <v>83</v>
      </c>
      <c r="AV137" s="15" t="s">
        <v>196</v>
      </c>
      <c r="AW137" s="15" t="s">
        <v>37</v>
      </c>
      <c r="AX137" s="15" t="s">
        <v>83</v>
      </c>
      <c r="AY137" s="180" t="s">
        <v>189</v>
      </c>
    </row>
    <row r="138" spans="1:65" s="2" customFormat="1" ht="16.5" customHeight="1">
      <c r="A138" s="34"/>
      <c r="B138" s="144"/>
      <c r="C138" s="145" t="s">
        <v>405</v>
      </c>
      <c r="D138" s="145" t="s">
        <v>191</v>
      </c>
      <c r="E138" s="146" t="s">
        <v>1656</v>
      </c>
      <c r="F138" s="147" t="s">
        <v>1657</v>
      </c>
      <c r="G138" s="148" t="s">
        <v>194</v>
      </c>
      <c r="H138" s="149">
        <v>88</v>
      </c>
      <c r="I138" s="150"/>
      <c r="J138" s="151">
        <f>ROUND(I138*H138,2)</f>
        <v>0</v>
      </c>
      <c r="K138" s="147" t="s">
        <v>297</v>
      </c>
      <c r="L138" s="35"/>
      <c r="M138" s="152" t="s">
        <v>3</v>
      </c>
      <c r="N138" s="153" t="s">
        <v>47</v>
      </c>
      <c r="O138" s="55"/>
      <c r="P138" s="154">
        <f>O138*H138</f>
        <v>0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56" t="s">
        <v>196</v>
      </c>
      <c r="AT138" s="156" t="s">
        <v>191</v>
      </c>
      <c r="AU138" s="156" t="s">
        <v>83</v>
      </c>
      <c r="AY138" s="19" t="s">
        <v>189</v>
      </c>
      <c r="BE138" s="157">
        <f>IF(N138="základní",J138,0)</f>
        <v>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9" t="s">
        <v>83</v>
      </c>
      <c r="BK138" s="157">
        <f>ROUND(I138*H138,2)</f>
        <v>0</v>
      </c>
      <c r="BL138" s="19" t="s">
        <v>196</v>
      </c>
      <c r="BM138" s="156" t="s">
        <v>1658</v>
      </c>
    </row>
    <row r="139" spans="1:65" s="2" customFormat="1" ht="16.5" customHeight="1">
      <c r="A139" s="34"/>
      <c r="B139" s="144"/>
      <c r="C139" s="145" t="s">
        <v>412</v>
      </c>
      <c r="D139" s="145" t="s">
        <v>191</v>
      </c>
      <c r="E139" s="146" t="s">
        <v>1659</v>
      </c>
      <c r="F139" s="147" t="s">
        <v>1660</v>
      </c>
      <c r="G139" s="148" t="s">
        <v>194</v>
      </c>
      <c r="H139" s="149">
        <v>283.64999999999998</v>
      </c>
      <c r="I139" s="150"/>
      <c r="J139" s="151">
        <f>ROUND(I139*H139,2)</f>
        <v>0</v>
      </c>
      <c r="K139" s="147" t="s">
        <v>297</v>
      </c>
      <c r="L139" s="35"/>
      <c r="M139" s="152" t="s">
        <v>3</v>
      </c>
      <c r="N139" s="153" t="s">
        <v>47</v>
      </c>
      <c r="O139" s="55"/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56" t="s">
        <v>196</v>
      </c>
      <c r="AT139" s="156" t="s">
        <v>191</v>
      </c>
      <c r="AU139" s="156" t="s">
        <v>83</v>
      </c>
      <c r="AY139" s="19" t="s">
        <v>189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9" t="s">
        <v>83</v>
      </c>
      <c r="BK139" s="157">
        <f>ROUND(I139*H139,2)</f>
        <v>0</v>
      </c>
      <c r="BL139" s="19" t="s">
        <v>196</v>
      </c>
      <c r="BM139" s="156" t="s">
        <v>1661</v>
      </c>
    </row>
    <row r="140" spans="1:65" s="2" customFormat="1" ht="16.5" customHeight="1">
      <c r="A140" s="34"/>
      <c r="B140" s="144"/>
      <c r="C140" s="145" t="s">
        <v>418</v>
      </c>
      <c r="D140" s="145" t="s">
        <v>191</v>
      </c>
      <c r="E140" s="146" t="s">
        <v>1662</v>
      </c>
      <c r="F140" s="147" t="s">
        <v>1663</v>
      </c>
      <c r="G140" s="148" t="s">
        <v>221</v>
      </c>
      <c r="H140" s="149">
        <v>0.6</v>
      </c>
      <c r="I140" s="150"/>
      <c r="J140" s="151">
        <f>ROUND(I140*H140,2)</f>
        <v>0</v>
      </c>
      <c r="K140" s="147" t="s">
        <v>297</v>
      </c>
      <c r="L140" s="35"/>
      <c r="M140" s="152" t="s">
        <v>3</v>
      </c>
      <c r="N140" s="153" t="s">
        <v>47</v>
      </c>
      <c r="O140" s="55"/>
      <c r="P140" s="154">
        <f>O140*H140</f>
        <v>0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56" t="s">
        <v>196</v>
      </c>
      <c r="AT140" s="156" t="s">
        <v>191</v>
      </c>
      <c r="AU140" s="156" t="s">
        <v>83</v>
      </c>
      <c r="AY140" s="19" t="s">
        <v>189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9" t="s">
        <v>83</v>
      </c>
      <c r="BK140" s="157">
        <f>ROUND(I140*H140,2)</f>
        <v>0</v>
      </c>
      <c r="BL140" s="19" t="s">
        <v>196</v>
      </c>
      <c r="BM140" s="156" t="s">
        <v>1664</v>
      </c>
    </row>
    <row r="141" spans="1:65" s="2" customFormat="1" ht="16.5" customHeight="1">
      <c r="A141" s="34"/>
      <c r="B141" s="144"/>
      <c r="C141" s="145" t="s">
        <v>425</v>
      </c>
      <c r="D141" s="145" t="s">
        <v>191</v>
      </c>
      <c r="E141" s="146" t="s">
        <v>1665</v>
      </c>
      <c r="F141" s="147" t="s">
        <v>1666</v>
      </c>
      <c r="G141" s="148" t="s">
        <v>473</v>
      </c>
      <c r="H141" s="149">
        <v>56</v>
      </c>
      <c r="I141" s="150"/>
      <c r="J141" s="151">
        <f>ROUND(I141*H141,2)</f>
        <v>0</v>
      </c>
      <c r="K141" s="147" t="s">
        <v>297</v>
      </c>
      <c r="L141" s="35"/>
      <c r="M141" s="152" t="s">
        <v>3</v>
      </c>
      <c r="N141" s="153" t="s">
        <v>47</v>
      </c>
      <c r="O141" s="55"/>
      <c r="P141" s="154">
        <f>O141*H141</f>
        <v>0</v>
      </c>
      <c r="Q141" s="154">
        <v>0</v>
      </c>
      <c r="R141" s="154">
        <f>Q141*H141</f>
        <v>0</v>
      </c>
      <c r="S141" s="154">
        <v>0</v>
      </c>
      <c r="T141" s="15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56" t="s">
        <v>196</v>
      </c>
      <c r="AT141" s="156" t="s">
        <v>191</v>
      </c>
      <c r="AU141" s="156" t="s">
        <v>83</v>
      </c>
      <c r="AY141" s="19" t="s">
        <v>189</v>
      </c>
      <c r="BE141" s="157">
        <f>IF(N141="základní",J141,0)</f>
        <v>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9" t="s">
        <v>83</v>
      </c>
      <c r="BK141" s="157">
        <f>ROUND(I141*H141,2)</f>
        <v>0</v>
      </c>
      <c r="BL141" s="19" t="s">
        <v>196</v>
      </c>
      <c r="BM141" s="156" t="s">
        <v>1667</v>
      </c>
    </row>
    <row r="142" spans="1:65" s="14" customFormat="1" ht="11.25">
      <c r="B142" s="171"/>
      <c r="D142" s="164" t="s">
        <v>200</v>
      </c>
      <c r="E142" s="172" t="s">
        <v>3</v>
      </c>
      <c r="F142" s="173" t="s">
        <v>1668</v>
      </c>
      <c r="H142" s="174">
        <v>56</v>
      </c>
      <c r="I142" s="175"/>
      <c r="L142" s="171"/>
      <c r="M142" s="176"/>
      <c r="N142" s="177"/>
      <c r="O142" s="177"/>
      <c r="P142" s="177"/>
      <c r="Q142" s="177"/>
      <c r="R142" s="177"/>
      <c r="S142" s="177"/>
      <c r="T142" s="178"/>
      <c r="AT142" s="172" t="s">
        <v>200</v>
      </c>
      <c r="AU142" s="172" t="s">
        <v>83</v>
      </c>
      <c r="AV142" s="14" t="s">
        <v>85</v>
      </c>
      <c r="AW142" s="14" t="s">
        <v>37</v>
      </c>
      <c r="AX142" s="14" t="s">
        <v>76</v>
      </c>
      <c r="AY142" s="172" t="s">
        <v>189</v>
      </c>
    </row>
    <row r="143" spans="1:65" s="15" customFormat="1" ht="11.25">
      <c r="B143" s="179"/>
      <c r="D143" s="164" t="s">
        <v>200</v>
      </c>
      <c r="E143" s="180" t="s">
        <v>3</v>
      </c>
      <c r="F143" s="181" t="s">
        <v>203</v>
      </c>
      <c r="H143" s="182">
        <v>56</v>
      </c>
      <c r="I143" s="183"/>
      <c r="L143" s="179"/>
      <c r="M143" s="184"/>
      <c r="N143" s="185"/>
      <c r="O143" s="185"/>
      <c r="P143" s="185"/>
      <c r="Q143" s="185"/>
      <c r="R143" s="185"/>
      <c r="S143" s="185"/>
      <c r="T143" s="186"/>
      <c r="AT143" s="180" t="s">
        <v>200</v>
      </c>
      <c r="AU143" s="180" t="s">
        <v>83</v>
      </c>
      <c r="AV143" s="15" t="s">
        <v>196</v>
      </c>
      <c r="AW143" s="15" t="s">
        <v>37</v>
      </c>
      <c r="AX143" s="15" t="s">
        <v>83</v>
      </c>
      <c r="AY143" s="180" t="s">
        <v>189</v>
      </c>
    </row>
    <row r="144" spans="1:65" s="2" customFormat="1" ht="16.5" customHeight="1">
      <c r="A144" s="34"/>
      <c r="B144" s="144"/>
      <c r="C144" s="145" t="s">
        <v>432</v>
      </c>
      <c r="D144" s="145" t="s">
        <v>191</v>
      </c>
      <c r="E144" s="146" t="s">
        <v>1669</v>
      </c>
      <c r="F144" s="147" t="s">
        <v>1670</v>
      </c>
      <c r="G144" s="148" t="s">
        <v>473</v>
      </c>
      <c r="H144" s="149">
        <v>6</v>
      </c>
      <c r="I144" s="150"/>
      <c r="J144" s="151">
        <f>ROUND(I144*H144,2)</f>
        <v>0</v>
      </c>
      <c r="K144" s="147" t="s">
        <v>297</v>
      </c>
      <c r="L144" s="35"/>
      <c r="M144" s="152" t="s">
        <v>3</v>
      </c>
      <c r="N144" s="153" t="s">
        <v>47</v>
      </c>
      <c r="O144" s="55"/>
      <c r="P144" s="154">
        <f>O144*H144</f>
        <v>0</v>
      </c>
      <c r="Q144" s="154">
        <v>0</v>
      </c>
      <c r="R144" s="154">
        <f>Q144*H144</f>
        <v>0</v>
      </c>
      <c r="S144" s="154">
        <v>0</v>
      </c>
      <c r="T144" s="15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56" t="s">
        <v>196</v>
      </c>
      <c r="AT144" s="156" t="s">
        <v>191</v>
      </c>
      <c r="AU144" s="156" t="s">
        <v>83</v>
      </c>
      <c r="AY144" s="19" t="s">
        <v>189</v>
      </c>
      <c r="BE144" s="157">
        <f>IF(N144="základní",J144,0)</f>
        <v>0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19" t="s">
        <v>83</v>
      </c>
      <c r="BK144" s="157">
        <f>ROUND(I144*H144,2)</f>
        <v>0</v>
      </c>
      <c r="BL144" s="19" t="s">
        <v>196</v>
      </c>
      <c r="BM144" s="156" t="s">
        <v>1671</v>
      </c>
    </row>
    <row r="145" spans="1:65" s="14" customFormat="1" ht="11.25">
      <c r="B145" s="171"/>
      <c r="D145" s="164" t="s">
        <v>200</v>
      </c>
      <c r="E145" s="172" t="s">
        <v>3</v>
      </c>
      <c r="F145" s="173" t="s">
        <v>1672</v>
      </c>
      <c r="H145" s="174">
        <v>6</v>
      </c>
      <c r="I145" s="175"/>
      <c r="L145" s="171"/>
      <c r="M145" s="176"/>
      <c r="N145" s="177"/>
      <c r="O145" s="177"/>
      <c r="P145" s="177"/>
      <c r="Q145" s="177"/>
      <c r="R145" s="177"/>
      <c r="S145" s="177"/>
      <c r="T145" s="178"/>
      <c r="AT145" s="172" t="s">
        <v>200</v>
      </c>
      <c r="AU145" s="172" t="s">
        <v>83</v>
      </c>
      <c r="AV145" s="14" t="s">
        <v>85</v>
      </c>
      <c r="AW145" s="14" t="s">
        <v>37</v>
      </c>
      <c r="AX145" s="14" t="s">
        <v>76</v>
      </c>
      <c r="AY145" s="172" t="s">
        <v>189</v>
      </c>
    </row>
    <row r="146" spans="1:65" s="15" customFormat="1" ht="11.25">
      <c r="B146" s="179"/>
      <c r="D146" s="164" t="s">
        <v>200</v>
      </c>
      <c r="E146" s="180" t="s">
        <v>3</v>
      </c>
      <c r="F146" s="181" t="s">
        <v>203</v>
      </c>
      <c r="H146" s="182">
        <v>6</v>
      </c>
      <c r="I146" s="183"/>
      <c r="L146" s="179"/>
      <c r="M146" s="184"/>
      <c r="N146" s="185"/>
      <c r="O146" s="185"/>
      <c r="P146" s="185"/>
      <c r="Q146" s="185"/>
      <c r="R146" s="185"/>
      <c r="S146" s="185"/>
      <c r="T146" s="186"/>
      <c r="AT146" s="180" t="s">
        <v>200</v>
      </c>
      <c r="AU146" s="180" t="s">
        <v>83</v>
      </c>
      <c r="AV146" s="15" t="s">
        <v>196</v>
      </c>
      <c r="AW146" s="15" t="s">
        <v>37</v>
      </c>
      <c r="AX146" s="15" t="s">
        <v>83</v>
      </c>
      <c r="AY146" s="180" t="s">
        <v>189</v>
      </c>
    </row>
    <row r="147" spans="1:65" s="2" customFormat="1" ht="16.5" customHeight="1">
      <c r="A147" s="34"/>
      <c r="B147" s="144"/>
      <c r="C147" s="145" t="s">
        <v>438</v>
      </c>
      <c r="D147" s="145" t="s">
        <v>191</v>
      </c>
      <c r="E147" s="146" t="s">
        <v>1673</v>
      </c>
      <c r="F147" s="147" t="s">
        <v>1674</v>
      </c>
      <c r="G147" s="148" t="s">
        <v>473</v>
      </c>
      <c r="H147" s="149">
        <v>4</v>
      </c>
      <c r="I147" s="150"/>
      <c r="J147" s="151">
        <f t="shared" ref="J147:J153" si="20">ROUND(I147*H147,2)</f>
        <v>0</v>
      </c>
      <c r="K147" s="147" t="s">
        <v>297</v>
      </c>
      <c r="L147" s="35"/>
      <c r="M147" s="152" t="s">
        <v>3</v>
      </c>
      <c r="N147" s="153" t="s">
        <v>47</v>
      </c>
      <c r="O147" s="55"/>
      <c r="P147" s="154">
        <f t="shared" ref="P147:P153" si="21">O147*H147</f>
        <v>0</v>
      </c>
      <c r="Q147" s="154">
        <v>0</v>
      </c>
      <c r="R147" s="154">
        <f t="shared" ref="R147:R153" si="22">Q147*H147</f>
        <v>0</v>
      </c>
      <c r="S147" s="154">
        <v>0</v>
      </c>
      <c r="T147" s="155">
        <f t="shared" ref="T147:T153" si="23"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56" t="s">
        <v>196</v>
      </c>
      <c r="AT147" s="156" t="s">
        <v>191</v>
      </c>
      <c r="AU147" s="156" t="s">
        <v>83</v>
      </c>
      <c r="AY147" s="19" t="s">
        <v>189</v>
      </c>
      <c r="BE147" s="157">
        <f t="shared" ref="BE147:BE153" si="24">IF(N147="základní",J147,0)</f>
        <v>0</v>
      </c>
      <c r="BF147" s="157">
        <f t="shared" ref="BF147:BF153" si="25">IF(N147="snížená",J147,0)</f>
        <v>0</v>
      </c>
      <c r="BG147" s="157">
        <f t="shared" ref="BG147:BG153" si="26">IF(N147="zákl. přenesená",J147,0)</f>
        <v>0</v>
      </c>
      <c r="BH147" s="157">
        <f t="shared" ref="BH147:BH153" si="27">IF(N147="sníž. přenesená",J147,0)</f>
        <v>0</v>
      </c>
      <c r="BI147" s="157">
        <f t="shared" ref="BI147:BI153" si="28">IF(N147="nulová",J147,0)</f>
        <v>0</v>
      </c>
      <c r="BJ147" s="19" t="s">
        <v>83</v>
      </c>
      <c r="BK147" s="157">
        <f t="shared" ref="BK147:BK153" si="29">ROUND(I147*H147,2)</f>
        <v>0</v>
      </c>
      <c r="BL147" s="19" t="s">
        <v>196</v>
      </c>
      <c r="BM147" s="156" t="s">
        <v>1675</v>
      </c>
    </row>
    <row r="148" spans="1:65" s="2" customFormat="1" ht="16.5" customHeight="1">
      <c r="A148" s="34"/>
      <c r="B148" s="144"/>
      <c r="C148" s="145" t="s">
        <v>446</v>
      </c>
      <c r="D148" s="145" t="s">
        <v>191</v>
      </c>
      <c r="E148" s="146" t="s">
        <v>1676</v>
      </c>
      <c r="F148" s="147" t="s">
        <v>1677</v>
      </c>
      <c r="G148" s="148" t="s">
        <v>473</v>
      </c>
      <c r="H148" s="149">
        <v>1</v>
      </c>
      <c r="I148" s="150"/>
      <c r="J148" s="151">
        <f t="shared" si="20"/>
        <v>0</v>
      </c>
      <c r="K148" s="147" t="s">
        <v>297</v>
      </c>
      <c r="L148" s="35"/>
      <c r="M148" s="152" t="s">
        <v>3</v>
      </c>
      <c r="N148" s="153" t="s">
        <v>47</v>
      </c>
      <c r="O148" s="55"/>
      <c r="P148" s="154">
        <f t="shared" si="21"/>
        <v>0</v>
      </c>
      <c r="Q148" s="154">
        <v>0</v>
      </c>
      <c r="R148" s="154">
        <f t="shared" si="22"/>
        <v>0</v>
      </c>
      <c r="S148" s="154">
        <v>0</v>
      </c>
      <c r="T148" s="155">
        <f t="shared" si="2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56" t="s">
        <v>196</v>
      </c>
      <c r="AT148" s="156" t="s">
        <v>191</v>
      </c>
      <c r="AU148" s="156" t="s">
        <v>83</v>
      </c>
      <c r="AY148" s="19" t="s">
        <v>189</v>
      </c>
      <c r="BE148" s="157">
        <f t="shared" si="24"/>
        <v>0</v>
      </c>
      <c r="BF148" s="157">
        <f t="shared" si="25"/>
        <v>0</v>
      </c>
      <c r="BG148" s="157">
        <f t="shared" si="26"/>
        <v>0</v>
      </c>
      <c r="BH148" s="157">
        <f t="shared" si="27"/>
        <v>0</v>
      </c>
      <c r="BI148" s="157">
        <f t="shared" si="28"/>
        <v>0</v>
      </c>
      <c r="BJ148" s="19" t="s">
        <v>83</v>
      </c>
      <c r="BK148" s="157">
        <f t="shared" si="29"/>
        <v>0</v>
      </c>
      <c r="BL148" s="19" t="s">
        <v>196</v>
      </c>
      <c r="BM148" s="156" t="s">
        <v>1678</v>
      </c>
    </row>
    <row r="149" spans="1:65" s="2" customFormat="1" ht="16.5" customHeight="1">
      <c r="A149" s="34"/>
      <c r="B149" s="144"/>
      <c r="C149" s="145" t="s">
        <v>453</v>
      </c>
      <c r="D149" s="145" t="s">
        <v>191</v>
      </c>
      <c r="E149" s="146" t="s">
        <v>1679</v>
      </c>
      <c r="F149" s="147" t="s">
        <v>1680</v>
      </c>
      <c r="G149" s="148" t="s">
        <v>473</v>
      </c>
      <c r="H149" s="149">
        <v>1</v>
      </c>
      <c r="I149" s="150"/>
      <c r="J149" s="151">
        <f t="shared" si="20"/>
        <v>0</v>
      </c>
      <c r="K149" s="147" t="s">
        <v>297</v>
      </c>
      <c r="L149" s="35"/>
      <c r="M149" s="152" t="s">
        <v>3</v>
      </c>
      <c r="N149" s="153" t="s">
        <v>47</v>
      </c>
      <c r="O149" s="55"/>
      <c r="P149" s="154">
        <f t="shared" si="21"/>
        <v>0</v>
      </c>
      <c r="Q149" s="154">
        <v>0</v>
      </c>
      <c r="R149" s="154">
        <f t="shared" si="22"/>
        <v>0</v>
      </c>
      <c r="S149" s="154">
        <v>0</v>
      </c>
      <c r="T149" s="155">
        <f t="shared" si="2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56" t="s">
        <v>196</v>
      </c>
      <c r="AT149" s="156" t="s">
        <v>191</v>
      </c>
      <c r="AU149" s="156" t="s">
        <v>83</v>
      </c>
      <c r="AY149" s="19" t="s">
        <v>189</v>
      </c>
      <c r="BE149" s="157">
        <f t="shared" si="24"/>
        <v>0</v>
      </c>
      <c r="BF149" s="157">
        <f t="shared" si="25"/>
        <v>0</v>
      </c>
      <c r="BG149" s="157">
        <f t="shared" si="26"/>
        <v>0</v>
      </c>
      <c r="BH149" s="157">
        <f t="shared" si="27"/>
        <v>0</v>
      </c>
      <c r="BI149" s="157">
        <f t="shared" si="28"/>
        <v>0</v>
      </c>
      <c r="BJ149" s="19" t="s">
        <v>83</v>
      </c>
      <c r="BK149" s="157">
        <f t="shared" si="29"/>
        <v>0</v>
      </c>
      <c r="BL149" s="19" t="s">
        <v>196</v>
      </c>
      <c r="BM149" s="156" t="s">
        <v>1681</v>
      </c>
    </row>
    <row r="150" spans="1:65" s="2" customFormat="1" ht="16.5" customHeight="1">
      <c r="A150" s="34"/>
      <c r="B150" s="144"/>
      <c r="C150" s="145" t="s">
        <v>459</v>
      </c>
      <c r="D150" s="145" t="s">
        <v>191</v>
      </c>
      <c r="E150" s="146" t="s">
        <v>1682</v>
      </c>
      <c r="F150" s="147" t="s">
        <v>1683</v>
      </c>
      <c r="G150" s="148" t="s">
        <v>473</v>
      </c>
      <c r="H150" s="149">
        <v>1</v>
      </c>
      <c r="I150" s="150"/>
      <c r="J150" s="151">
        <f t="shared" si="20"/>
        <v>0</v>
      </c>
      <c r="K150" s="147" t="s">
        <v>297</v>
      </c>
      <c r="L150" s="35"/>
      <c r="M150" s="152" t="s">
        <v>3</v>
      </c>
      <c r="N150" s="153" t="s">
        <v>47</v>
      </c>
      <c r="O150" s="55"/>
      <c r="P150" s="154">
        <f t="shared" si="21"/>
        <v>0</v>
      </c>
      <c r="Q150" s="154">
        <v>0</v>
      </c>
      <c r="R150" s="154">
        <f t="shared" si="22"/>
        <v>0</v>
      </c>
      <c r="S150" s="154">
        <v>0</v>
      </c>
      <c r="T150" s="155">
        <f t="shared" si="2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56" t="s">
        <v>196</v>
      </c>
      <c r="AT150" s="156" t="s">
        <v>191</v>
      </c>
      <c r="AU150" s="156" t="s">
        <v>83</v>
      </c>
      <c r="AY150" s="19" t="s">
        <v>189</v>
      </c>
      <c r="BE150" s="157">
        <f t="shared" si="24"/>
        <v>0</v>
      </c>
      <c r="BF150" s="157">
        <f t="shared" si="25"/>
        <v>0</v>
      </c>
      <c r="BG150" s="157">
        <f t="shared" si="26"/>
        <v>0</v>
      </c>
      <c r="BH150" s="157">
        <f t="shared" si="27"/>
        <v>0</v>
      </c>
      <c r="BI150" s="157">
        <f t="shared" si="28"/>
        <v>0</v>
      </c>
      <c r="BJ150" s="19" t="s">
        <v>83</v>
      </c>
      <c r="BK150" s="157">
        <f t="shared" si="29"/>
        <v>0</v>
      </c>
      <c r="BL150" s="19" t="s">
        <v>196</v>
      </c>
      <c r="BM150" s="156" t="s">
        <v>1684</v>
      </c>
    </row>
    <row r="151" spans="1:65" s="2" customFormat="1" ht="16.5" customHeight="1">
      <c r="A151" s="34"/>
      <c r="B151" s="144"/>
      <c r="C151" s="145" t="s">
        <v>463</v>
      </c>
      <c r="D151" s="145" t="s">
        <v>191</v>
      </c>
      <c r="E151" s="146" t="s">
        <v>1685</v>
      </c>
      <c r="F151" s="147" t="s">
        <v>1686</v>
      </c>
      <c r="G151" s="148" t="s">
        <v>915</v>
      </c>
      <c r="H151" s="149">
        <v>7.56</v>
      </c>
      <c r="I151" s="150"/>
      <c r="J151" s="151">
        <f t="shared" si="20"/>
        <v>0</v>
      </c>
      <c r="K151" s="147" t="s">
        <v>297</v>
      </c>
      <c r="L151" s="35"/>
      <c r="M151" s="152" t="s">
        <v>3</v>
      </c>
      <c r="N151" s="153" t="s">
        <v>47</v>
      </c>
      <c r="O151" s="55"/>
      <c r="P151" s="154">
        <f t="shared" si="21"/>
        <v>0</v>
      </c>
      <c r="Q151" s="154">
        <v>0</v>
      </c>
      <c r="R151" s="154">
        <f t="shared" si="22"/>
        <v>0</v>
      </c>
      <c r="S151" s="154">
        <v>0</v>
      </c>
      <c r="T151" s="155">
        <f t="shared" si="2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56" t="s">
        <v>196</v>
      </c>
      <c r="AT151" s="156" t="s">
        <v>191</v>
      </c>
      <c r="AU151" s="156" t="s">
        <v>83</v>
      </c>
      <c r="AY151" s="19" t="s">
        <v>189</v>
      </c>
      <c r="BE151" s="157">
        <f t="shared" si="24"/>
        <v>0</v>
      </c>
      <c r="BF151" s="157">
        <f t="shared" si="25"/>
        <v>0</v>
      </c>
      <c r="BG151" s="157">
        <f t="shared" si="26"/>
        <v>0</v>
      </c>
      <c r="BH151" s="157">
        <f t="shared" si="27"/>
        <v>0</v>
      </c>
      <c r="BI151" s="157">
        <f t="shared" si="28"/>
        <v>0</v>
      </c>
      <c r="BJ151" s="19" t="s">
        <v>83</v>
      </c>
      <c r="BK151" s="157">
        <f t="shared" si="29"/>
        <v>0</v>
      </c>
      <c r="BL151" s="19" t="s">
        <v>196</v>
      </c>
      <c r="BM151" s="156" t="s">
        <v>1687</v>
      </c>
    </row>
    <row r="152" spans="1:65" s="2" customFormat="1" ht="16.5" customHeight="1">
      <c r="A152" s="34"/>
      <c r="B152" s="144"/>
      <c r="C152" s="145" t="s">
        <v>470</v>
      </c>
      <c r="D152" s="145" t="s">
        <v>191</v>
      </c>
      <c r="E152" s="146" t="s">
        <v>1688</v>
      </c>
      <c r="F152" s="147" t="s">
        <v>1689</v>
      </c>
      <c r="G152" s="148" t="s">
        <v>915</v>
      </c>
      <c r="H152" s="149">
        <v>8</v>
      </c>
      <c r="I152" s="150"/>
      <c r="J152" s="151">
        <f t="shared" si="20"/>
        <v>0</v>
      </c>
      <c r="K152" s="147" t="s">
        <v>297</v>
      </c>
      <c r="L152" s="35"/>
      <c r="M152" s="152" t="s">
        <v>3</v>
      </c>
      <c r="N152" s="153" t="s">
        <v>47</v>
      </c>
      <c r="O152" s="55"/>
      <c r="P152" s="154">
        <f t="shared" si="21"/>
        <v>0</v>
      </c>
      <c r="Q152" s="154">
        <v>0</v>
      </c>
      <c r="R152" s="154">
        <f t="shared" si="22"/>
        <v>0</v>
      </c>
      <c r="S152" s="154">
        <v>0</v>
      </c>
      <c r="T152" s="155">
        <f t="shared" si="2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56" t="s">
        <v>196</v>
      </c>
      <c r="AT152" s="156" t="s">
        <v>191</v>
      </c>
      <c r="AU152" s="156" t="s">
        <v>83</v>
      </c>
      <c r="AY152" s="19" t="s">
        <v>189</v>
      </c>
      <c r="BE152" s="157">
        <f t="shared" si="24"/>
        <v>0</v>
      </c>
      <c r="BF152" s="157">
        <f t="shared" si="25"/>
        <v>0</v>
      </c>
      <c r="BG152" s="157">
        <f t="shared" si="26"/>
        <v>0</v>
      </c>
      <c r="BH152" s="157">
        <f t="shared" si="27"/>
        <v>0</v>
      </c>
      <c r="BI152" s="157">
        <f t="shared" si="28"/>
        <v>0</v>
      </c>
      <c r="BJ152" s="19" t="s">
        <v>83</v>
      </c>
      <c r="BK152" s="157">
        <f t="shared" si="29"/>
        <v>0</v>
      </c>
      <c r="BL152" s="19" t="s">
        <v>196</v>
      </c>
      <c r="BM152" s="156" t="s">
        <v>1690</v>
      </c>
    </row>
    <row r="153" spans="1:65" s="2" customFormat="1" ht="16.5" customHeight="1">
      <c r="A153" s="34"/>
      <c r="B153" s="144"/>
      <c r="C153" s="145" t="s">
        <v>478</v>
      </c>
      <c r="D153" s="145" t="s">
        <v>191</v>
      </c>
      <c r="E153" s="146" t="s">
        <v>1691</v>
      </c>
      <c r="F153" s="147" t="s">
        <v>1692</v>
      </c>
      <c r="G153" s="148" t="s">
        <v>1693</v>
      </c>
      <c r="H153" s="213"/>
      <c r="I153" s="150"/>
      <c r="J153" s="151">
        <f t="shared" si="20"/>
        <v>0</v>
      </c>
      <c r="K153" s="147" t="s">
        <v>297</v>
      </c>
      <c r="L153" s="35"/>
      <c r="M153" s="152" t="s">
        <v>3</v>
      </c>
      <c r="N153" s="153" t="s">
        <v>47</v>
      </c>
      <c r="O153" s="55"/>
      <c r="P153" s="154">
        <f t="shared" si="21"/>
        <v>0</v>
      </c>
      <c r="Q153" s="154">
        <v>0</v>
      </c>
      <c r="R153" s="154">
        <f t="shared" si="22"/>
        <v>0</v>
      </c>
      <c r="S153" s="154">
        <v>0</v>
      </c>
      <c r="T153" s="155">
        <f t="shared" si="2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56" t="s">
        <v>196</v>
      </c>
      <c r="AT153" s="156" t="s">
        <v>191</v>
      </c>
      <c r="AU153" s="156" t="s">
        <v>83</v>
      </c>
      <c r="AY153" s="19" t="s">
        <v>189</v>
      </c>
      <c r="BE153" s="157">
        <f t="shared" si="24"/>
        <v>0</v>
      </c>
      <c r="BF153" s="157">
        <f t="shared" si="25"/>
        <v>0</v>
      </c>
      <c r="BG153" s="157">
        <f t="shared" si="26"/>
        <v>0</v>
      </c>
      <c r="BH153" s="157">
        <f t="shared" si="27"/>
        <v>0</v>
      </c>
      <c r="BI153" s="157">
        <f t="shared" si="28"/>
        <v>0</v>
      </c>
      <c r="BJ153" s="19" t="s">
        <v>83</v>
      </c>
      <c r="BK153" s="157">
        <f t="shared" si="29"/>
        <v>0</v>
      </c>
      <c r="BL153" s="19" t="s">
        <v>196</v>
      </c>
      <c r="BM153" s="156" t="s">
        <v>1694</v>
      </c>
    </row>
    <row r="154" spans="1:65" s="12" customFormat="1" ht="25.9" customHeight="1">
      <c r="B154" s="131"/>
      <c r="D154" s="132" t="s">
        <v>75</v>
      </c>
      <c r="E154" s="133" t="s">
        <v>1695</v>
      </c>
      <c r="F154" s="133" t="s">
        <v>1696</v>
      </c>
      <c r="I154" s="134"/>
      <c r="J154" s="135">
        <f>BK154</f>
        <v>0</v>
      </c>
      <c r="L154" s="131"/>
      <c r="M154" s="136"/>
      <c r="N154" s="137"/>
      <c r="O154" s="137"/>
      <c r="P154" s="138">
        <f>SUM(P155:P200)</f>
        <v>0</v>
      </c>
      <c r="Q154" s="137"/>
      <c r="R154" s="138">
        <f>SUM(R155:R200)</f>
        <v>0</v>
      </c>
      <c r="S154" s="137"/>
      <c r="T154" s="139">
        <f>SUM(T155:T200)</f>
        <v>0</v>
      </c>
      <c r="AR154" s="132" t="s">
        <v>83</v>
      </c>
      <c r="AT154" s="140" t="s">
        <v>75</v>
      </c>
      <c r="AU154" s="140" t="s">
        <v>76</v>
      </c>
      <c r="AY154" s="132" t="s">
        <v>189</v>
      </c>
      <c r="BK154" s="141">
        <f>SUM(BK155:BK200)</f>
        <v>0</v>
      </c>
    </row>
    <row r="155" spans="1:65" s="2" customFormat="1" ht="16.5" customHeight="1">
      <c r="A155" s="34"/>
      <c r="B155" s="144"/>
      <c r="C155" s="145" t="s">
        <v>483</v>
      </c>
      <c r="D155" s="145" t="s">
        <v>191</v>
      </c>
      <c r="E155" s="146" t="s">
        <v>1697</v>
      </c>
      <c r="F155" s="147" t="s">
        <v>1698</v>
      </c>
      <c r="G155" s="148" t="s">
        <v>283</v>
      </c>
      <c r="H155" s="149">
        <v>21.08</v>
      </c>
      <c r="I155" s="150"/>
      <c r="J155" s="151">
        <f>ROUND(I155*H155,2)</f>
        <v>0</v>
      </c>
      <c r="K155" s="147" t="s">
        <v>297</v>
      </c>
      <c r="L155" s="35"/>
      <c r="M155" s="152" t="s">
        <v>3</v>
      </c>
      <c r="N155" s="153" t="s">
        <v>47</v>
      </c>
      <c r="O155" s="55"/>
      <c r="P155" s="154">
        <f>O155*H155</f>
        <v>0</v>
      </c>
      <c r="Q155" s="154">
        <v>0</v>
      </c>
      <c r="R155" s="154">
        <f>Q155*H155</f>
        <v>0</v>
      </c>
      <c r="S155" s="154">
        <v>0</v>
      </c>
      <c r="T155" s="15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56" t="s">
        <v>196</v>
      </c>
      <c r="AT155" s="156" t="s">
        <v>191</v>
      </c>
      <c r="AU155" s="156" t="s">
        <v>83</v>
      </c>
      <c r="AY155" s="19" t="s">
        <v>189</v>
      </c>
      <c r="BE155" s="157">
        <f>IF(N155="základní",J155,0)</f>
        <v>0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9" t="s">
        <v>83</v>
      </c>
      <c r="BK155" s="157">
        <f>ROUND(I155*H155,2)</f>
        <v>0</v>
      </c>
      <c r="BL155" s="19" t="s">
        <v>196</v>
      </c>
      <c r="BM155" s="156" t="s">
        <v>1699</v>
      </c>
    </row>
    <row r="156" spans="1:65" s="14" customFormat="1" ht="11.25">
      <c r="B156" s="171"/>
      <c r="D156" s="164" t="s">
        <v>200</v>
      </c>
      <c r="E156" s="172" t="s">
        <v>3</v>
      </c>
      <c r="F156" s="173" t="s">
        <v>1700</v>
      </c>
      <c r="H156" s="174">
        <v>21.08</v>
      </c>
      <c r="I156" s="175"/>
      <c r="L156" s="171"/>
      <c r="M156" s="176"/>
      <c r="N156" s="177"/>
      <c r="O156" s="177"/>
      <c r="P156" s="177"/>
      <c r="Q156" s="177"/>
      <c r="R156" s="177"/>
      <c r="S156" s="177"/>
      <c r="T156" s="178"/>
      <c r="AT156" s="172" t="s">
        <v>200</v>
      </c>
      <c r="AU156" s="172" t="s">
        <v>83</v>
      </c>
      <c r="AV156" s="14" t="s">
        <v>85</v>
      </c>
      <c r="AW156" s="14" t="s">
        <v>37</v>
      </c>
      <c r="AX156" s="14" t="s">
        <v>76</v>
      </c>
      <c r="AY156" s="172" t="s">
        <v>189</v>
      </c>
    </row>
    <row r="157" spans="1:65" s="15" customFormat="1" ht="11.25">
      <c r="B157" s="179"/>
      <c r="D157" s="164" t="s">
        <v>200</v>
      </c>
      <c r="E157" s="180" t="s">
        <v>3</v>
      </c>
      <c r="F157" s="181" t="s">
        <v>203</v>
      </c>
      <c r="H157" s="182">
        <v>21.08</v>
      </c>
      <c r="I157" s="183"/>
      <c r="L157" s="179"/>
      <c r="M157" s="184"/>
      <c r="N157" s="185"/>
      <c r="O157" s="185"/>
      <c r="P157" s="185"/>
      <c r="Q157" s="185"/>
      <c r="R157" s="185"/>
      <c r="S157" s="185"/>
      <c r="T157" s="186"/>
      <c r="AT157" s="180" t="s">
        <v>200</v>
      </c>
      <c r="AU157" s="180" t="s">
        <v>83</v>
      </c>
      <c r="AV157" s="15" t="s">
        <v>196</v>
      </c>
      <c r="AW157" s="15" t="s">
        <v>37</v>
      </c>
      <c r="AX157" s="15" t="s">
        <v>83</v>
      </c>
      <c r="AY157" s="180" t="s">
        <v>189</v>
      </c>
    </row>
    <row r="158" spans="1:65" s="2" customFormat="1" ht="16.5" customHeight="1">
      <c r="A158" s="34"/>
      <c r="B158" s="144"/>
      <c r="C158" s="145" t="s">
        <v>488</v>
      </c>
      <c r="D158" s="145" t="s">
        <v>191</v>
      </c>
      <c r="E158" s="146" t="s">
        <v>1701</v>
      </c>
      <c r="F158" s="147" t="s">
        <v>1702</v>
      </c>
      <c r="G158" s="148" t="s">
        <v>1703</v>
      </c>
      <c r="H158" s="149">
        <v>1</v>
      </c>
      <c r="I158" s="150"/>
      <c r="J158" s="151">
        <f t="shared" ref="J158:J168" si="30">ROUND(I158*H158,2)</f>
        <v>0</v>
      </c>
      <c r="K158" s="147" t="s">
        <v>297</v>
      </c>
      <c r="L158" s="35"/>
      <c r="M158" s="152" t="s">
        <v>3</v>
      </c>
      <c r="N158" s="153" t="s">
        <v>47</v>
      </c>
      <c r="O158" s="55"/>
      <c r="P158" s="154">
        <f t="shared" ref="P158:P168" si="31">O158*H158</f>
        <v>0</v>
      </c>
      <c r="Q158" s="154">
        <v>0</v>
      </c>
      <c r="R158" s="154">
        <f t="shared" ref="R158:R168" si="32">Q158*H158</f>
        <v>0</v>
      </c>
      <c r="S158" s="154">
        <v>0</v>
      </c>
      <c r="T158" s="155">
        <f t="shared" ref="T158:T168" si="33"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56" t="s">
        <v>196</v>
      </c>
      <c r="AT158" s="156" t="s">
        <v>191</v>
      </c>
      <c r="AU158" s="156" t="s">
        <v>83</v>
      </c>
      <c r="AY158" s="19" t="s">
        <v>189</v>
      </c>
      <c r="BE158" s="157">
        <f t="shared" ref="BE158:BE168" si="34">IF(N158="základní",J158,0)</f>
        <v>0</v>
      </c>
      <c r="BF158" s="157">
        <f t="shared" ref="BF158:BF168" si="35">IF(N158="snížená",J158,0)</f>
        <v>0</v>
      </c>
      <c r="BG158" s="157">
        <f t="shared" ref="BG158:BG168" si="36">IF(N158="zákl. přenesená",J158,0)</f>
        <v>0</v>
      </c>
      <c r="BH158" s="157">
        <f t="shared" ref="BH158:BH168" si="37">IF(N158="sníž. přenesená",J158,0)</f>
        <v>0</v>
      </c>
      <c r="BI158" s="157">
        <f t="shared" ref="BI158:BI168" si="38">IF(N158="nulová",J158,0)</f>
        <v>0</v>
      </c>
      <c r="BJ158" s="19" t="s">
        <v>83</v>
      </c>
      <c r="BK158" s="157">
        <f t="shared" ref="BK158:BK168" si="39">ROUND(I158*H158,2)</f>
        <v>0</v>
      </c>
      <c r="BL158" s="19" t="s">
        <v>196</v>
      </c>
      <c r="BM158" s="156" t="s">
        <v>1704</v>
      </c>
    </row>
    <row r="159" spans="1:65" s="2" customFormat="1" ht="16.5" customHeight="1">
      <c r="A159" s="34"/>
      <c r="B159" s="144"/>
      <c r="C159" s="145" t="s">
        <v>492</v>
      </c>
      <c r="D159" s="145" t="s">
        <v>191</v>
      </c>
      <c r="E159" s="146" t="s">
        <v>1705</v>
      </c>
      <c r="F159" s="147" t="s">
        <v>1706</v>
      </c>
      <c r="G159" s="148" t="s">
        <v>1703</v>
      </c>
      <c r="H159" s="149">
        <v>1</v>
      </c>
      <c r="I159" s="150"/>
      <c r="J159" s="151">
        <f t="shared" si="30"/>
        <v>0</v>
      </c>
      <c r="K159" s="147" t="s">
        <v>297</v>
      </c>
      <c r="L159" s="35"/>
      <c r="M159" s="152" t="s">
        <v>3</v>
      </c>
      <c r="N159" s="153" t="s">
        <v>47</v>
      </c>
      <c r="O159" s="55"/>
      <c r="P159" s="154">
        <f t="shared" si="31"/>
        <v>0</v>
      </c>
      <c r="Q159" s="154">
        <v>0</v>
      </c>
      <c r="R159" s="154">
        <f t="shared" si="32"/>
        <v>0</v>
      </c>
      <c r="S159" s="154">
        <v>0</v>
      </c>
      <c r="T159" s="155">
        <f t="shared" si="3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56" t="s">
        <v>196</v>
      </c>
      <c r="AT159" s="156" t="s">
        <v>191</v>
      </c>
      <c r="AU159" s="156" t="s">
        <v>83</v>
      </c>
      <c r="AY159" s="19" t="s">
        <v>189</v>
      </c>
      <c r="BE159" s="157">
        <f t="shared" si="34"/>
        <v>0</v>
      </c>
      <c r="BF159" s="157">
        <f t="shared" si="35"/>
        <v>0</v>
      </c>
      <c r="BG159" s="157">
        <f t="shared" si="36"/>
        <v>0</v>
      </c>
      <c r="BH159" s="157">
        <f t="shared" si="37"/>
        <v>0</v>
      </c>
      <c r="BI159" s="157">
        <f t="shared" si="38"/>
        <v>0</v>
      </c>
      <c r="BJ159" s="19" t="s">
        <v>83</v>
      </c>
      <c r="BK159" s="157">
        <f t="shared" si="39"/>
        <v>0</v>
      </c>
      <c r="BL159" s="19" t="s">
        <v>196</v>
      </c>
      <c r="BM159" s="156" t="s">
        <v>1707</v>
      </c>
    </row>
    <row r="160" spans="1:65" s="2" customFormat="1" ht="16.5" customHeight="1">
      <c r="A160" s="34"/>
      <c r="B160" s="144"/>
      <c r="C160" s="145" t="s">
        <v>497</v>
      </c>
      <c r="D160" s="145" t="s">
        <v>191</v>
      </c>
      <c r="E160" s="146" t="s">
        <v>1708</v>
      </c>
      <c r="F160" s="147" t="s">
        <v>1709</v>
      </c>
      <c r="G160" s="148" t="s">
        <v>1703</v>
      </c>
      <c r="H160" s="149">
        <v>1</v>
      </c>
      <c r="I160" s="150"/>
      <c r="J160" s="151">
        <f t="shared" si="30"/>
        <v>0</v>
      </c>
      <c r="K160" s="147" t="s">
        <v>297</v>
      </c>
      <c r="L160" s="35"/>
      <c r="M160" s="152" t="s">
        <v>3</v>
      </c>
      <c r="N160" s="153" t="s">
        <v>47</v>
      </c>
      <c r="O160" s="55"/>
      <c r="P160" s="154">
        <f t="shared" si="31"/>
        <v>0</v>
      </c>
      <c r="Q160" s="154">
        <v>0</v>
      </c>
      <c r="R160" s="154">
        <f t="shared" si="32"/>
        <v>0</v>
      </c>
      <c r="S160" s="154">
        <v>0</v>
      </c>
      <c r="T160" s="155">
        <f t="shared" si="3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56" t="s">
        <v>196</v>
      </c>
      <c r="AT160" s="156" t="s">
        <v>191</v>
      </c>
      <c r="AU160" s="156" t="s">
        <v>83</v>
      </c>
      <c r="AY160" s="19" t="s">
        <v>189</v>
      </c>
      <c r="BE160" s="157">
        <f t="shared" si="34"/>
        <v>0</v>
      </c>
      <c r="BF160" s="157">
        <f t="shared" si="35"/>
        <v>0</v>
      </c>
      <c r="BG160" s="157">
        <f t="shared" si="36"/>
        <v>0</v>
      </c>
      <c r="BH160" s="157">
        <f t="shared" si="37"/>
        <v>0</v>
      </c>
      <c r="BI160" s="157">
        <f t="shared" si="38"/>
        <v>0</v>
      </c>
      <c r="BJ160" s="19" t="s">
        <v>83</v>
      </c>
      <c r="BK160" s="157">
        <f t="shared" si="39"/>
        <v>0</v>
      </c>
      <c r="BL160" s="19" t="s">
        <v>196</v>
      </c>
      <c r="BM160" s="156" t="s">
        <v>1710</v>
      </c>
    </row>
    <row r="161" spans="1:65" s="2" customFormat="1" ht="16.5" customHeight="1">
      <c r="A161" s="34"/>
      <c r="B161" s="144"/>
      <c r="C161" s="145" t="s">
        <v>503</v>
      </c>
      <c r="D161" s="145" t="s">
        <v>191</v>
      </c>
      <c r="E161" s="146" t="s">
        <v>1711</v>
      </c>
      <c r="F161" s="147" t="s">
        <v>1712</v>
      </c>
      <c r="G161" s="148" t="s">
        <v>473</v>
      </c>
      <c r="H161" s="149">
        <v>2.4</v>
      </c>
      <c r="I161" s="150"/>
      <c r="J161" s="151">
        <f t="shared" si="30"/>
        <v>0</v>
      </c>
      <c r="K161" s="147" t="s">
        <v>297</v>
      </c>
      <c r="L161" s="35"/>
      <c r="M161" s="152" t="s">
        <v>3</v>
      </c>
      <c r="N161" s="153" t="s">
        <v>47</v>
      </c>
      <c r="O161" s="55"/>
      <c r="P161" s="154">
        <f t="shared" si="31"/>
        <v>0</v>
      </c>
      <c r="Q161" s="154">
        <v>0</v>
      </c>
      <c r="R161" s="154">
        <f t="shared" si="32"/>
        <v>0</v>
      </c>
      <c r="S161" s="154">
        <v>0</v>
      </c>
      <c r="T161" s="155">
        <f t="shared" si="3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56" t="s">
        <v>196</v>
      </c>
      <c r="AT161" s="156" t="s">
        <v>191</v>
      </c>
      <c r="AU161" s="156" t="s">
        <v>83</v>
      </c>
      <c r="AY161" s="19" t="s">
        <v>189</v>
      </c>
      <c r="BE161" s="157">
        <f t="shared" si="34"/>
        <v>0</v>
      </c>
      <c r="BF161" s="157">
        <f t="shared" si="35"/>
        <v>0</v>
      </c>
      <c r="BG161" s="157">
        <f t="shared" si="36"/>
        <v>0</v>
      </c>
      <c r="BH161" s="157">
        <f t="shared" si="37"/>
        <v>0</v>
      </c>
      <c r="BI161" s="157">
        <f t="shared" si="38"/>
        <v>0</v>
      </c>
      <c r="BJ161" s="19" t="s">
        <v>83</v>
      </c>
      <c r="BK161" s="157">
        <f t="shared" si="39"/>
        <v>0</v>
      </c>
      <c r="BL161" s="19" t="s">
        <v>196</v>
      </c>
      <c r="BM161" s="156" t="s">
        <v>1713</v>
      </c>
    </row>
    <row r="162" spans="1:65" s="2" customFormat="1" ht="16.5" customHeight="1">
      <c r="A162" s="34"/>
      <c r="B162" s="144"/>
      <c r="C162" s="145" t="s">
        <v>508</v>
      </c>
      <c r="D162" s="145" t="s">
        <v>191</v>
      </c>
      <c r="E162" s="146" t="s">
        <v>1714</v>
      </c>
      <c r="F162" s="147" t="s">
        <v>1715</v>
      </c>
      <c r="G162" s="148" t="s">
        <v>194</v>
      </c>
      <c r="H162" s="149">
        <v>283.64999999999998</v>
      </c>
      <c r="I162" s="150"/>
      <c r="J162" s="151">
        <f t="shared" si="30"/>
        <v>0</v>
      </c>
      <c r="K162" s="147" t="s">
        <v>297</v>
      </c>
      <c r="L162" s="35"/>
      <c r="M162" s="152" t="s">
        <v>3</v>
      </c>
      <c r="N162" s="153" t="s">
        <v>47</v>
      </c>
      <c r="O162" s="55"/>
      <c r="P162" s="154">
        <f t="shared" si="31"/>
        <v>0</v>
      </c>
      <c r="Q162" s="154">
        <v>0</v>
      </c>
      <c r="R162" s="154">
        <f t="shared" si="32"/>
        <v>0</v>
      </c>
      <c r="S162" s="154">
        <v>0</v>
      </c>
      <c r="T162" s="155">
        <f t="shared" si="3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56" t="s">
        <v>196</v>
      </c>
      <c r="AT162" s="156" t="s">
        <v>191</v>
      </c>
      <c r="AU162" s="156" t="s">
        <v>83</v>
      </c>
      <c r="AY162" s="19" t="s">
        <v>189</v>
      </c>
      <c r="BE162" s="157">
        <f t="shared" si="34"/>
        <v>0</v>
      </c>
      <c r="BF162" s="157">
        <f t="shared" si="35"/>
        <v>0</v>
      </c>
      <c r="BG162" s="157">
        <f t="shared" si="36"/>
        <v>0</v>
      </c>
      <c r="BH162" s="157">
        <f t="shared" si="37"/>
        <v>0</v>
      </c>
      <c r="BI162" s="157">
        <f t="shared" si="38"/>
        <v>0</v>
      </c>
      <c r="BJ162" s="19" t="s">
        <v>83</v>
      </c>
      <c r="BK162" s="157">
        <f t="shared" si="39"/>
        <v>0</v>
      </c>
      <c r="BL162" s="19" t="s">
        <v>196</v>
      </c>
      <c r="BM162" s="156" t="s">
        <v>1716</v>
      </c>
    </row>
    <row r="163" spans="1:65" s="2" customFormat="1" ht="16.5" customHeight="1">
      <c r="A163" s="34"/>
      <c r="B163" s="144"/>
      <c r="C163" s="145" t="s">
        <v>515</v>
      </c>
      <c r="D163" s="145" t="s">
        <v>191</v>
      </c>
      <c r="E163" s="146" t="s">
        <v>1717</v>
      </c>
      <c r="F163" s="147" t="s">
        <v>1718</v>
      </c>
      <c r="G163" s="148" t="s">
        <v>194</v>
      </c>
      <c r="H163" s="149">
        <v>88</v>
      </c>
      <c r="I163" s="150"/>
      <c r="J163" s="151">
        <f t="shared" si="30"/>
        <v>0</v>
      </c>
      <c r="K163" s="147" t="s">
        <v>297</v>
      </c>
      <c r="L163" s="35"/>
      <c r="M163" s="152" t="s">
        <v>3</v>
      </c>
      <c r="N163" s="153" t="s">
        <v>47</v>
      </c>
      <c r="O163" s="55"/>
      <c r="P163" s="154">
        <f t="shared" si="31"/>
        <v>0</v>
      </c>
      <c r="Q163" s="154">
        <v>0</v>
      </c>
      <c r="R163" s="154">
        <f t="shared" si="32"/>
        <v>0</v>
      </c>
      <c r="S163" s="154">
        <v>0</v>
      </c>
      <c r="T163" s="155">
        <f t="shared" si="3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56" t="s">
        <v>196</v>
      </c>
      <c r="AT163" s="156" t="s">
        <v>191</v>
      </c>
      <c r="AU163" s="156" t="s">
        <v>83</v>
      </c>
      <c r="AY163" s="19" t="s">
        <v>189</v>
      </c>
      <c r="BE163" s="157">
        <f t="shared" si="34"/>
        <v>0</v>
      </c>
      <c r="BF163" s="157">
        <f t="shared" si="35"/>
        <v>0</v>
      </c>
      <c r="BG163" s="157">
        <f t="shared" si="36"/>
        <v>0</v>
      </c>
      <c r="BH163" s="157">
        <f t="shared" si="37"/>
        <v>0</v>
      </c>
      <c r="BI163" s="157">
        <f t="shared" si="38"/>
        <v>0</v>
      </c>
      <c r="BJ163" s="19" t="s">
        <v>83</v>
      </c>
      <c r="BK163" s="157">
        <f t="shared" si="39"/>
        <v>0</v>
      </c>
      <c r="BL163" s="19" t="s">
        <v>196</v>
      </c>
      <c r="BM163" s="156" t="s">
        <v>1719</v>
      </c>
    </row>
    <row r="164" spans="1:65" s="2" customFormat="1" ht="16.5" customHeight="1">
      <c r="A164" s="34"/>
      <c r="B164" s="144"/>
      <c r="C164" s="145" t="s">
        <v>524</v>
      </c>
      <c r="D164" s="145" t="s">
        <v>191</v>
      </c>
      <c r="E164" s="146" t="s">
        <v>1720</v>
      </c>
      <c r="F164" s="147" t="s">
        <v>1721</v>
      </c>
      <c r="G164" s="148" t="s">
        <v>473</v>
      </c>
      <c r="H164" s="149">
        <v>11</v>
      </c>
      <c r="I164" s="150"/>
      <c r="J164" s="151">
        <f t="shared" si="30"/>
        <v>0</v>
      </c>
      <c r="K164" s="147" t="s">
        <v>297</v>
      </c>
      <c r="L164" s="35"/>
      <c r="M164" s="152" t="s">
        <v>3</v>
      </c>
      <c r="N164" s="153" t="s">
        <v>47</v>
      </c>
      <c r="O164" s="55"/>
      <c r="P164" s="154">
        <f t="shared" si="31"/>
        <v>0</v>
      </c>
      <c r="Q164" s="154">
        <v>0</v>
      </c>
      <c r="R164" s="154">
        <f t="shared" si="32"/>
        <v>0</v>
      </c>
      <c r="S164" s="154">
        <v>0</v>
      </c>
      <c r="T164" s="155">
        <f t="shared" si="3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56" t="s">
        <v>196</v>
      </c>
      <c r="AT164" s="156" t="s">
        <v>191</v>
      </c>
      <c r="AU164" s="156" t="s">
        <v>83</v>
      </c>
      <c r="AY164" s="19" t="s">
        <v>189</v>
      </c>
      <c r="BE164" s="157">
        <f t="shared" si="34"/>
        <v>0</v>
      </c>
      <c r="BF164" s="157">
        <f t="shared" si="35"/>
        <v>0</v>
      </c>
      <c r="BG164" s="157">
        <f t="shared" si="36"/>
        <v>0</v>
      </c>
      <c r="BH164" s="157">
        <f t="shared" si="37"/>
        <v>0</v>
      </c>
      <c r="BI164" s="157">
        <f t="shared" si="38"/>
        <v>0</v>
      </c>
      <c r="BJ164" s="19" t="s">
        <v>83</v>
      </c>
      <c r="BK164" s="157">
        <f t="shared" si="39"/>
        <v>0</v>
      </c>
      <c r="BL164" s="19" t="s">
        <v>196</v>
      </c>
      <c r="BM164" s="156" t="s">
        <v>1722</v>
      </c>
    </row>
    <row r="165" spans="1:65" s="2" customFormat="1" ht="16.5" customHeight="1">
      <c r="A165" s="34"/>
      <c r="B165" s="144"/>
      <c r="C165" s="145" t="s">
        <v>533</v>
      </c>
      <c r="D165" s="145" t="s">
        <v>191</v>
      </c>
      <c r="E165" s="146" t="s">
        <v>1723</v>
      </c>
      <c r="F165" s="147" t="s">
        <v>1724</v>
      </c>
      <c r="G165" s="148" t="s">
        <v>473</v>
      </c>
      <c r="H165" s="149">
        <v>1</v>
      </c>
      <c r="I165" s="150"/>
      <c r="J165" s="151">
        <f t="shared" si="30"/>
        <v>0</v>
      </c>
      <c r="K165" s="147" t="s">
        <v>297</v>
      </c>
      <c r="L165" s="35"/>
      <c r="M165" s="152" t="s">
        <v>3</v>
      </c>
      <c r="N165" s="153" t="s">
        <v>47</v>
      </c>
      <c r="O165" s="55"/>
      <c r="P165" s="154">
        <f t="shared" si="31"/>
        <v>0</v>
      </c>
      <c r="Q165" s="154">
        <v>0</v>
      </c>
      <c r="R165" s="154">
        <f t="shared" si="32"/>
        <v>0</v>
      </c>
      <c r="S165" s="154">
        <v>0</v>
      </c>
      <c r="T165" s="155">
        <f t="shared" si="3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56" t="s">
        <v>196</v>
      </c>
      <c r="AT165" s="156" t="s">
        <v>191</v>
      </c>
      <c r="AU165" s="156" t="s">
        <v>83</v>
      </c>
      <c r="AY165" s="19" t="s">
        <v>189</v>
      </c>
      <c r="BE165" s="157">
        <f t="shared" si="34"/>
        <v>0</v>
      </c>
      <c r="BF165" s="157">
        <f t="shared" si="35"/>
        <v>0</v>
      </c>
      <c r="BG165" s="157">
        <f t="shared" si="36"/>
        <v>0</v>
      </c>
      <c r="BH165" s="157">
        <f t="shared" si="37"/>
        <v>0</v>
      </c>
      <c r="BI165" s="157">
        <f t="shared" si="38"/>
        <v>0</v>
      </c>
      <c r="BJ165" s="19" t="s">
        <v>83</v>
      </c>
      <c r="BK165" s="157">
        <f t="shared" si="39"/>
        <v>0</v>
      </c>
      <c r="BL165" s="19" t="s">
        <v>196</v>
      </c>
      <c r="BM165" s="156" t="s">
        <v>1725</v>
      </c>
    </row>
    <row r="166" spans="1:65" s="2" customFormat="1" ht="16.5" customHeight="1">
      <c r="A166" s="34"/>
      <c r="B166" s="144"/>
      <c r="C166" s="145" t="s">
        <v>539</v>
      </c>
      <c r="D166" s="145" t="s">
        <v>191</v>
      </c>
      <c r="E166" s="146" t="s">
        <v>1726</v>
      </c>
      <c r="F166" s="147" t="s">
        <v>1727</v>
      </c>
      <c r="G166" s="148" t="s">
        <v>283</v>
      </c>
      <c r="H166" s="149">
        <v>215.75</v>
      </c>
      <c r="I166" s="150"/>
      <c r="J166" s="151">
        <f t="shared" si="30"/>
        <v>0</v>
      </c>
      <c r="K166" s="147" t="s">
        <v>297</v>
      </c>
      <c r="L166" s="35"/>
      <c r="M166" s="152" t="s">
        <v>3</v>
      </c>
      <c r="N166" s="153" t="s">
        <v>47</v>
      </c>
      <c r="O166" s="55"/>
      <c r="P166" s="154">
        <f t="shared" si="31"/>
        <v>0</v>
      </c>
      <c r="Q166" s="154">
        <v>0</v>
      </c>
      <c r="R166" s="154">
        <f t="shared" si="32"/>
        <v>0</v>
      </c>
      <c r="S166" s="154">
        <v>0</v>
      </c>
      <c r="T166" s="155">
        <f t="shared" si="3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56" t="s">
        <v>196</v>
      </c>
      <c r="AT166" s="156" t="s">
        <v>191</v>
      </c>
      <c r="AU166" s="156" t="s">
        <v>83</v>
      </c>
      <c r="AY166" s="19" t="s">
        <v>189</v>
      </c>
      <c r="BE166" s="157">
        <f t="shared" si="34"/>
        <v>0</v>
      </c>
      <c r="BF166" s="157">
        <f t="shared" si="35"/>
        <v>0</v>
      </c>
      <c r="BG166" s="157">
        <f t="shared" si="36"/>
        <v>0</v>
      </c>
      <c r="BH166" s="157">
        <f t="shared" si="37"/>
        <v>0</v>
      </c>
      <c r="BI166" s="157">
        <f t="shared" si="38"/>
        <v>0</v>
      </c>
      <c r="BJ166" s="19" t="s">
        <v>83</v>
      </c>
      <c r="BK166" s="157">
        <f t="shared" si="39"/>
        <v>0</v>
      </c>
      <c r="BL166" s="19" t="s">
        <v>196</v>
      </c>
      <c r="BM166" s="156" t="s">
        <v>1728</v>
      </c>
    </row>
    <row r="167" spans="1:65" s="2" customFormat="1" ht="16.5" customHeight="1">
      <c r="A167" s="34"/>
      <c r="B167" s="144"/>
      <c r="C167" s="145" t="s">
        <v>545</v>
      </c>
      <c r="D167" s="145" t="s">
        <v>191</v>
      </c>
      <c r="E167" s="146" t="s">
        <v>1729</v>
      </c>
      <c r="F167" s="147" t="s">
        <v>1730</v>
      </c>
      <c r="G167" s="148" t="s">
        <v>473</v>
      </c>
      <c r="H167" s="149">
        <v>8</v>
      </c>
      <c r="I167" s="150"/>
      <c r="J167" s="151">
        <f t="shared" si="30"/>
        <v>0</v>
      </c>
      <c r="K167" s="147" t="s">
        <v>297</v>
      </c>
      <c r="L167" s="35"/>
      <c r="M167" s="152" t="s">
        <v>3</v>
      </c>
      <c r="N167" s="153" t="s">
        <v>47</v>
      </c>
      <c r="O167" s="55"/>
      <c r="P167" s="154">
        <f t="shared" si="31"/>
        <v>0</v>
      </c>
      <c r="Q167" s="154">
        <v>0</v>
      </c>
      <c r="R167" s="154">
        <f t="shared" si="32"/>
        <v>0</v>
      </c>
      <c r="S167" s="154">
        <v>0</v>
      </c>
      <c r="T167" s="155">
        <f t="shared" si="3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56" t="s">
        <v>196</v>
      </c>
      <c r="AT167" s="156" t="s">
        <v>191</v>
      </c>
      <c r="AU167" s="156" t="s">
        <v>83</v>
      </c>
      <c r="AY167" s="19" t="s">
        <v>189</v>
      </c>
      <c r="BE167" s="157">
        <f t="shared" si="34"/>
        <v>0</v>
      </c>
      <c r="BF167" s="157">
        <f t="shared" si="35"/>
        <v>0</v>
      </c>
      <c r="BG167" s="157">
        <f t="shared" si="36"/>
        <v>0</v>
      </c>
      <c r="BH167" s="157">
        <f t="shared" si="37"/>
        <v>0</v>
      </c>
      <c r="BI167" s="157">
        <f t="shared" si="38"/>
        <v>0</v>
      </c>
      <c r="BJ167" s="19" t="s">
        <v>83</v>
      </c>
      <c r="BK167" s="157">
        <f t="shared" si="39"/>
        <v>0</v>
      </c>
      <c r="BL167" s="19" t="s">
        <v>196</v>
      </c>
      <c r="BM167" s="156" t="s">
        <v>1731</v>
      </c>
    </row>
    <row r="168" spans="1:65" s="2" customFormat="1" ht="16.5" customHeight="1">
      <c r="A168" s="34"/>
      <c r="B168" s="144"/>
      <c r="C168" s="145" t="s">
        <v>550</v>
      </c>
      <c r="D168" s="145" t="s">
        <v>191</v>
      </c>
      <c r="E168" s="146" t="s">
        <v>1732</v>
      </c>
      <c r="F168" s="147" t="s">
        <v>1733</v>
      </c>
      <c r="G168" s="148" t="s">
        <v>473</v>
      </c>
      <c r="H168" s="149">
        <v>18</v>
      </c>
      <c r="I168" s="150"/>
      <c r="J168" s="151">
        <f t="shared" si="30"/>
        <v>0</v>
      </c>
      <c r="K168" s="147" t="s">
        <v>297</v>
      </c>
      <c r="L168" s="35"/>
      <c r="M168" s="152" t="s">
        <v>3</v>
      </c>
      <c r="N168" s="153" t="s">
        <v>47</v>
      </c>
      <c r="O168" s="55"/>
      <c r="P168" s="154">
        <f t="shared" si="31"/>
        <v>0</v>
      </c>
      <c r="Q168" s="154">
        <v>0</v>
      </c>
      <c r="R168" s="154">
        <f t="shared" si="32"/>
        <v>0</v>
      </c>
      <c r="S168" s="154">
        <v>0</v>
      </c>
      <c r="T168" s="155">
        <f t="shared" si="3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56" t="s">
        <v>196</v>
      </c>
      <c r="AT168" s="156" t="s">
        <v>191</v>
      </c>
      <c r="AU168" s="156" t="s">
        <v>83</v>
      </c>
      <c r="AY168" s="19" t="s">
        <v>189</v>
      </c>
      <c r="BE168" s="157">
        <f t="shared" si="34"/>
        <v>0</v>
      </c>
      <c r="BF168" s="157">
        <f t="shared" si="35"/>
        <v>0</v>
      </c>
      <c r="BG168" s="157">
        <f t="shared" si="36"/>
        <v>0</v>
      </c>
      <c r="BH168" s="157">
        <f t="shared" si="37"/>
        <v>0</v>
      </c>
      <c r="BI168" s="157">
        <f t="shared" si="38"/>
        <v>0</v>
      </c>
      <c r="BJ168" s="19" t="s">
        <v>83</v>
      </c>
      <c r="BK168" s="157">
        <f t="shared" si="39"/>
        <v>0</v>
      </c>
      <c r="BL168" s="19" t="s">
        <v>196</v>
      </c>
      <c r="BM168" s="156" t="s">
        <v>1734</v>
      </c>
    </row>
    <row r="169" spans="1:65" s="14" customFormat="1" ht="11.25">
      <c r="B169" s="171"/>
      <c r="D169" s="164" t="s">
        <v>200</v>
      </c>
      <c r="E169" s="172" t="s">
        <v>3</v>
      </c>
      <c r="F169" s="173" t="s">
        <v>1735</v>
      </c>
      <c r="H169" s="174">
        <v>18</v>
      </c>
      <c r="I169" s="175"/>
      <c r="L169" s="171"/>
      <c r="M169" s="176"/>
      <c r="N169" s="177"/>
      <c r="O169" s="177"/>
      <c r="P169" s="177"/>
      <c r="Q169" s="177"/>
      <c r="R169" s="177"/>
      <c r="S169" s="177"/>
      <c r="T169" s="178"/>
      <c r="AT169" s="172" t="s">
        <v>200</v>
      </c>
      <c r="AU169" s="172" t="s">
        <v>83</v>
      </c>
      <c r="AV169" s="14" t="s">
        <v>85</v>
      </c>
      <c r="AW169" s="14" t="s">
        <v>37</v>
      </c>
      <c r="AX169" s="14" t="s">
        <v>76</v>
      </c>
      <c r="AY169" s="172" t="s">
        <v>189</v>
      </c>
    </row>
    <row r="170" spans="1:65" s="15" customFormat="1" ht="11.25">
      <c r="B170" s="179"/>
      <c r="D170" s="164" t="s">
        <v>200</v>
      </c>
      <c r="E170" s="180" t="s">
        <v>3</v>
      </c>
      <c r="F170" s="181" t="s">
        <v>203</v>
      </c>
      <c r="H170" s="182">
        <v>18</v>
      </c>
      <c r="I170" s="183"/>
      <c r="L170" s="179"/>
      <c r="M170" s="184"/>
      <c r="N170" s="185"/>
      <c r="O170" s="185"/>
      <c r="P170" s="185"/>
      <c r="Q170" s="185"/>
      <c r="R170" s="185"/>
      <c r="S170" s="185"/>
      <c r="T170" s="186"/>
      <c r="AT170" s="180" t="s">
        <v>200</v>
      </c>
      <c r="AU170" s="180" t="s">
        <v>83</v>
      </c>
      <c r="AV170" s="15" t="s">
        <v>196</v>
      </c>
      <c r="AW170" s="15" t="s">
        <v>37</v>
      </c>
      <c r="AX170" s="15" t="s">
        <v>83</v>
      </c>
      <c r="AY170" s="180" t="s">
        <v>189</v>
      </c>
    </row>
    <row r="171" spans="1:65" s="2" customFormat="1" ht="16.5" customHeight="1">
      <c r="A171" s="34"/>
      <c r="B171" s="144"/>
      <c r="C171" s="145" t="s">
        <v>560</v>
      </c>
      <c r="D171" s="145" t="s">
        <v>191</v>
      </c>
      <c r="E171" s="146" t="s">
        <v>1736</v>
      </c>
      <c r="F171" s="147" t="s">
        <v>1737</v>
      </c>
      <c r="G171" s="148" t="s">
        <v>473</v>
      </c>
      <c r="H171" s="149">
        <v>16</v>
      </c>
      <c r="I171" s="150"/>
      <c r="J171" s="151">
        <f>ROUND(I171*H171,2)</f>
        <v>0</v>
      </c>
      <c r="K171" s="147" t="s">
        <v>297</v>
      </c>
      <c r="L171" s="35"/>
      <c r="M171" s="152" t="s">
        <v>3</v>
      </c>
      <c r="N171" s="153" t="s">
        <v>47</v>
      </c>
      <c r="O171" s="55"/>
      <c r="P171" s="154">
        <f>O171*H171</f>
        <v>0</v>
      </c>
      <c r="Q171" s="154">
        <v>0</v>
      </c>
      <c r="R171" s="154">
        <f>Q171*H171</f>
        <v>0</v>
      </c>
      <c r="S171" s="154">
        <v>0</v>
      </c>
      <c r="T171" s="15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56" t="s">
        <v>196</v>
      </c>
      <c r="AT171" s="156" t="s">
        <v>191</v>
      </c>
      <c r="AU171" s="156" t="s">
        <v>83</v>
      </c>
      <c r="AY171" s="19" t="s">
        <v>189</v>
      </c>
      <c r="BE171" s="157">
        <f>IF(N171="základní",J171,0)</f>
        <v>0</v>
      </c>
      <c r="BF171" s="157">
        <f>IF(N171="snížená",J171,0)</f>
        <v>0</v>
      </c>
      <c r="BG171" s="157">
        <f>IF(N171="zákl. přenesená",J171,0)</f>
        <v>0</v>
      </c>
      <c r="BH171" s="157">
        <f>IF(N171="sníž. přenesená",J171,0)</f>
        <v>0</v>
      </c>
      <c r="BI171" s="157">
        <f>IF(N171="nulová",J171,0)</f>
        <v>0</v>
      </c>
      <c r="BJ171" s="19" t="s">
        <v>83</v>
      </c>
      <c r="BK171" s="157">
        <f>ROUND(I171*H171,2)</f>
        <v>0</v>
      </c>
      <c r="BL171" s="19" t="s">
        <v>196</v>
      </c>
      <c r="BM171" s="156" t="s">
        <v>1738</v>
      </c>
    </row>
    <row r="172" spans="1:65" s="14" customFormat="1" ht="11.25">
      <c r="B172" s="171"/>
      <c r="D172" s="164" t="s">
        <v>200</v>
      </c>
      <c r="E172" s="172" t="s">
        <v>3</v>
      </c>
      <c r="F172" s="173" t="s">
        <v>1624</v>
      </c>
      <c r="H172" s="174">
        <v>16</v>
      </c>
      <c r="I172" s="175"/>
      <c r="L172" s="171"/>
      <c r="M172" s="176"/>
      <c r="N172" s="177"/>
      <c r="O172" s="177"/>
      <c r="P172" s="177"/>
      <c r="Q172" s="177"/>
      <c r="R172" s="177"/>
      <c r="S172" s="177"/>
      <c r="T172" s="178"/>
      <c r="AT172" s="172" t="s">
        <v>200</v>
      </c>
      <c r="AU172" s="172" t="s">
        <v>83</v>
      </c>
      <c r="AV172" s="14" t="s">
        <v>85</v>
      </c>
      <c r="AW172" s="14" t="s">
        <v>37</v>
      </c>
      <c r="AX172" s="14" t="s">
        <v>76</v>
      </c>
      <c r="AY172" s="172" t="s">
        <v>189</v>
      </c>
    </row>
    <row r="173" spans="1:65" s="15" customFormat="1" ht="11.25">
      <c r="B173" s="179"/>
      <c r="D173" s="164" t="s">
        <v>200</v>
      </c>
      <c r="E173" s="180" t="s">
        <v>3</v>
      </c>
      <c r="F173" s="181" t="s">
        <v>203</v>
      </c>
      <c r="H173" s="182">
        <v>16</v>
      </c>
      <c r="I173" s="183"/>
      <c r="L173" s="179"/>
      <c r="M173" s="184"/>
      <c r="N173" s="185"/>
      <c r="O173" s="185"/>
      <c r="P173" s="185"/>
      <c r="Q173" s="185"/>
      <c r="R173" s="185"/>
      <c r="S173" s="185"/>
      <c r="T173" s="186"/>
      <c r="AT173" s="180" t="s">
        <v>200</v>
      </c>
      <c r="AU173" s="180" t="s">
        <v>83</v>
      </c>
      <c r="AV173" s="15" t="s">
        <v>196</v>
      </c>
      <c r="AW173" s="15" t="s">
        <v>37</v>
      </c>
      <c r="AX173" s="15" t="s">
        <v>83</v>
      </c>
      <c r="AY173" s="180" t="s">
        <v>189</v>
      </c>
    </row>
    <row r="174" spans="1:65" s="2" customFormat="1" ht="16.5" customHeight="1">
      <c r="A174" s="34"/>
      <c r="B174" s="144"/>
      <c r="C174" s="145" t="s">
        <v>569</v>
      </c>
      <c r="D174" s="145" t="s">
        <v>191</v>
      </c>
      <c r="E174" s="146" t="s">
        <v>1739</v>
      </c>
      <c r="F174" s="147" t="s">
        <v>1740</v>
      </c>
      <c r="G174" s="148" t="s">
        <v>473</v>
      </c>
      <c r="H174" s="149">
        <v>8</v>
      </c>
      <c r="I174" s="150"/>
      <c r="J174" s="151">
        <f>ROUND(I174*H174,2)</f>
        <v>0</v>
      </c>
      <c r="K174" s="147" t="s">
        <v>297</v>
      </c>
      <c r="L174" s="35"/>
      <c r="M174" s="152" t="s">
        <v>3</v>
      </c>
      <c r="N174" s="153" t="s">
        <v>47</v>
      </c>
      <c r="O174" s="55"/>
      <c r="P174" s="154">
        <f>O174*H174</f>
        <v>0</v>
      </c>
      <c r="Q174" s="154">
        <v>0</v>
      </c>
      <c r="R174" s="154">
        <f>Q174*H174</f>
        <v>0</v>
      </c>
      <c r="S174" s="154">
        <v>0</v>
      </c>
      <c r="T174" s="15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56" t="s">
        <v>196</v>
      </c>
      <c r="AT174" s="156" t="s">
        <v>191</v>
      </c>
      <c r="AU174" s="156" t="s">
        <v>83</v>
      </c>
      <c r="AY174" s="19" t="s">
        <v>189</v>
      </c>
      <c r="BE174" s="157">
        <f>IF(N174="základní",J174,0)</f>
        <v>0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19" t="s">
        <v>83</v>
      </c>
      <c r="BK174" s="157">
        <f>ROUND(I174*H174,2)</f>
        <v>0</v>
      </c>
      <c r="BL174" s="19" t="s">
        <v>196</v>
      </c>
      <c r="BM174" s="156" t="s">
        <v>1741</v>
      </c>
    </row>
    <row r="175" spans="1:65" s="2" customFormat="1" ht="16.5" customHeight="1">
      <c r="A175" s="34"/>
      <c r="B175" s="144"/>
      <c r="C175" s="145" t="s">
        <v>578</v>
      </c>
      <c r="D175" s="145" t="s">
        <v>191</v>
      </c>
      <c r="E175" s="146" t="s">
        <v>1742</v>
      </c>
      <c r="F175" s="147" t="s">
        <v>1743</v>
      </c>
      <c r="G175" s="148" t="s">
        <v>194</v>
      </c>
      <c r="H175" s="149">
        <v>243.6</v>
      </c>
      <c r="I175" s="150"/>
      <c r="J175" s="151">
        <f>ROUND(I175*H175,2)</f>
        <v>0</v>
      </c>
      <c r="K175" s="147" t="s">
        <v>297</v>
      </c>
      <c r="L175" s="35"/>
      <c r="M175" s="152" t="s">
        <v>3</v>
      </c>
      <c r="N175" s="153" t="s">
        <v>47</v>
      </c>
      <c r="O175" s="55"/>
      <c r="P175" s="154">
        <f>O175*H175</f>
        <v>0</v>
      </c>
      <c r="Q175" s="154">
        <v>0</v>
      </c>
      <c r="R175" s="154">
        <f>Q175*H175</f>
        <v>0</v>
      </c>
      <c r="S175" s="154">
        <v>0</v>
      </c>
      <c r="T175" s="15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56" t="s">
        <v>196</v>
      </c>
      <c r="AT175" s="156" t="s">
        <v>191</v>
      </c>
      <c r="AU175" s="156" t="s">
        <v>83</v>
      </c>
      <c r="AY175" s="19" t="s">
        <v>189</v>
      </c>
      <c r="BE175" s="157">
        <f>IF(N175="základní",J175,0)</f>
        <v>0</v>
      </c>
      <c r="BF175" s="157">
        <f>IF(N175="snížená",J175,0)</f>
        <v>0</v>
      </c>
      <c r="BG175" s="157">
        <f>IF(N175="zákl. přenesená",J175,0)</f>
        <v>0</v>
      </c>
      <c r="BH175" s="157">
        <f>IF(N175="sníž. přenesená",J175,0)</f>
        <v>0</v>
      </c>
      <c r="BI175" s="157">
        <f>IF(N175="nulová",J175,0)</f>
        <v>0</v>
      </c>
      <c r="BJ175" s="19" t="s">
        <v>83</v>
      </c>
      <c r="BK175" s="157">
        <f>ROUND(I175*H175,2)</f>
        <v>0</v>
      </c>
      <c r="BL175" s="19" t="s">
        <v>196</v>
      </c>
      <c r="BM175" s="156" t="s">
        <v>1744</v>
      </c>
    </row>
    <row r="176" spans="1:65" s="14" customFormat="1" ht="11.25">
      <c r="B176" s="171"/>
      <c r="D176" s="164" t="s">
        <v>200</v>
      </c>
      <c r="E176" s="172" t="s">
        <v>3</v>
      </c>
      <c r="F176" s="173" t="s">
        <v>1745</v>
      </c>
      <c r="H176" s="174">
        <v>243.6</v>
      </c>
      <c r="I176" s="175"/>
      <c r="L176" s="171"/>
      <c r="M176" s="176"/>
      <c r="N176" s="177"/>
      <c r="O176" s="177"/>
      <c r="P176" s="177"/>
      <c r="Q176" s="177"/>
      <c r="R176" s="177"/>
      <c r="S176" s="177"/>
      <c r="T176" s="178"/>
      <c r="AT176" s="172" t="s">
        <v>200</v>
      </c>
      <c r="AU176" s="172" t="s">
        <v>83</v>
      </c>
      <c r="AV176" s="14" t="s">
        <v>85</v>
      </c>
      <c r="AW176" s="14" t="s">
        <v>37</v>
      </c>
      <c r="AX176" s="14" t="s">
        <v>76</v>
      </c>
      <c r="AY176" s="172" t="s">
        <v>189</v>
      </c>
    </row>
    <row r="177" spans="1:65" s="15" customFormat="1" ht="11.25">
      <c r="B177" s="179"/>
      <c r="D177" s="164" t="s">
        <v>200</v>
      </c>
      <c r="E177" s="180" t="s">
        <v>3</v>
      </c>
      <c r="F177" s="181" t="s">
        <v>203</v>
      </c>
      <c r="H177" s="182">
        <v>243.6</v>
      </c>
      <c r="I177" s="183"/>
      <c r="L177" s="179"/>
      <c r="M177" s="184"/>
      <c r="N177" s="185"/>
      <c r="O177" s="185"/>
      <c r="P177" s="185"/>
      <c r="Q177" s="185"/>
      <c r="R177" s="185"/>
      <c r="S177" s="185"/>
      <c r="T177" s="186"/>
      <c r="AT177" s="180" t="s">
        <v>200</v>
      </c>
      <c r="AU177" s="180" t="s">
        <v>83</v>
      </c>
      <c r="AV177" s="15" t="s">
        <v>196</v>
      </c>
      <c r="AW177" s="15" t="s">
        <v>37</v>
      </c>
      <c r="AX177" s="15" t="s">
        <v>83</v>
      </c>
      <c r="AY177" s="180" t="s">
        <v>189</v>
      </c>
    </row>
    <row r="178" spans="1:65" s="2" customFormat="1" ht="16.5" customHeight="1">
      <c r="A178" s="34"/>
      <c r="B178" s="144"/>
      <c r="C178" s="145" t="s">
        <v>585</v>
      </c>
      <c r="D178" s="145" t="s">
        <v>191</v>
      </c>
      <c r="E178" s="146" t="s">
        <v>1746</v>
      </c>
      <c r="F178" s="147" t="s">
        <v>1747</v>
      </c>
      <c r="G178" s="148" t="s">
        <v>473</v>
      </c>
      <c r="H178" s="149">
        <v>17</v>
      </c>
      <c r="I178" s="150"/>
      <c r="J178" s="151">
        <f>ROUND(I178*H178,2)</f>
        <v>0</v>
      </c>
      <c r="K178" s="147" t="s">
        <v>297</v>
      </c>
      <c r="L178" s="35"/>
      <c r="M178" s="152" t="s">
        <v>3</v>
      </c>
      <c r="N178" s="153" t="s">
        <v>47</v>
      </c>
      <c r="O178" s="55"/>
      <c r="P178" s="154">
        <f>O178*H178</f>
        <v>0</v>
      </c>
      <c r="Q178" s="154">
        <v>0</v>
      </c>
      <c r="R178" s="154">
        <f>Q178*H178</f>
        <v>0</v>
      </c>
      <c r="S178" s="154">
        <v>0</v>
      </c>
      <c r="T178" s="155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56" t="s">
        <v>196</v>
      </c>
      <c r="AT178" s="156" t="s">
        <v>191</v>
      </c>
      <c r="AU178" s="156" t="s">
        <v>83</v>
      </c>
      <c r="AY178" s="19" t="s">
        <v>189</v>
      </c>
      <c r="BE178" s="157">
        <f>IF(N178="základní",J178,0)</f>
        <v>0</v>
      </c>
      <c r="BF178" s="157">
        <f>IF(N178="snížená",J178,0)</f>
        <v>0</v>
      </c>
      <c r="BG178" s="157">
        <f>IF(N178="zákl. přenesená",J178,0)</f>
        <v>0</v>
      </c>
      <c r="BH178" s="157">
        <f>IF(N178="sníž. přenesená",J178,0)</f>
        <v>0</v>
      </c>
      <c r="BI178" s="157">
        <f>IF(N178="nulová",J178,0)</f>
        <v>0</v>
      </c>
      <c r="BJ178" s="19" t="s">
        <v>83</v>
      </c>
      <c r="BK178" s="157">
        <f>ROUND(I178*H178,2)</f>
        <v>0</v>
      </c>
      <c r="BL178" s="19" t="s">
        <v>196</v>
      </c>
      <c r="BM178" s="156" t="s">
        <v>1748</v>
      </c>
    </row>
    <row r="179" spans="1:65" s="14" customFormat="1" ht="11.25">
      <c r="B179" s="171"/>
      <c r="D179" s="164" t="s">
        <v>200</v>
      </c>
      <c r="E179" s="172" t="s">
        <v>3</v>
      </c>
      <c r="F179" s="173" t="s">
        <v>1749</v>
      </c>
      <c r="H179" s="174">
        <v>17</v>
      </c>
      <c r="I179" s="175"/>
      <c r="L179" s="171"/>
      <c r="M179" s="176"/>
      <c r="N179" s="177"/>
      <c r="O179" s="177"/>
      <c r="P179" s="177"/>
      <c r="Q179" s="177"/>
      <c r="R179" s="177"/>
      <c r="S179" s="177"/>
      <c r="T179" s="178"/>
      <c r="AT179" s="172" t="s">
        <v>200</v>
      </c>
      <c r="AU179" s="172" t="s">
        <v>83</v>
      </c>
      <c r="AV179" s="14" t="s">
        <v>85</v>
      </c>
      <c r="AW179" s="14" t="s">
        <v>37</v>
      </c>
      <c r="AX179" s="14" t="s">
        <v>76</v>
      </c>
      <c r="AY179" s="172" t="s">
        <v>189</v>
      </c>
    </row>
    <row r="180" spans="1:65" s="15" customFormat="1" ht="11.25">
      <c r="B180" s="179"/>
      <c r="D180" s="164" t="s">
        <v>200</v>
      </c>
      <c r="E180" s="180" t="s">
        <v>3</v>
      </c>
      <c r="F180" s="181" t="s">
        <v>203</v>
      </c>
      <c r="H180" s="182">
        <v>17</v>
      </c>
      <c r="I180" s="183"/>
      <c r="L180" s="179"/>
      <c r="M180" s="184"/>
      <c r="N180" s="185"/>
      <c r="O180" s="185"/>
      <c r="P180" s="185"/>
      <c r="Q180" s="185"/>
      <c r="R180" s="185"/>
      <c r="S180" s="185"/>
      <c r="T180" s="186"/>
      <c r="AT180" s="180" t="s">
        <v>200</v>
      </c>
      <c r="AU180" s="180" t="s">
        <v>83</v>
      </c>
      <c r="AV180" s="15" t="s">
        <v>196</v>
      </c>
      <c r="AW180" s="15" t="s">
        <v>37</v>
      </c>
      <c r="AX180" s="15" t="s">
        <v>83</v>
      </c>
      <c r="AY180" s="180" t="s">
        <v>189</v>
      </c>
    </row>
    <row r="181" spans="1:65" s="2" customFormat="1" ht="16.5" customHeight="1">
      <c r="A181" s="34"/>
      <c r="B181" s="144"/>
      <c r="C181" s="145" t="s">
        <v>592</v>
      </c>
      <c r="D181" s="145" t="s">
        <v>191</v>
      </c>
      <c r="E181" s="146" t="s">
        <v>1750</v>
      </c>
      <c r="F181" s="147" t="s">
        <v>1751</v>
      </c>
      <c r="G181" s="148" t="s">
        <v>473</v>
      </c>
      <c r="H181" s="149">
        <v>15</v>
      </c>
      <c r="I181" s="150"/>
      <c r="J181" s="151">
        <f>ROUND(I181*H181,2)</f>
        <v>0</v>
      </c>
      <c r="K181" s="147" t="s">
        <v>297</v>
      </c>
      <c r="L181" s="35"/>
      <c r="M181" s="152" t="s">
        <v>3</v>
      </c>
      <c r="N181" s="153" t="s">
        <v>47</v>
      </c>
      <c r="O181" s="55"/>
      <c r="P181" s="154">
        <f>O181*H181</f>
        <v>0</v>
      </c>
      <c r="Q181" s="154">
        <v>0</v>
      </c>
      <c r="R181" s="154">
        <f>Q181*H181</f>
        <v>0</v>
      </c>
      <c r="S181" s="154">
        <v>0</v>
      </c>
      <c r="T181" s="15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56" t="s">
        <v>196</v>
      </c>
      <c r="AT181" s="156" t="s">
        <v>191</v>
      </c>
      <c r="AU181" s="156" t="s">
        <v>83</v>
      </c>
      <c r="AY181" s="19" t="s">
        <v>189</v>
      </c>
      <c r="BE181" s="157">
        <f>IF(N181="základní",J181,0)</f>
        <v>0</v>
      </c>
      <c r="BF181" s="157">
        <f>IF(N181="snížená",J181,0)</f>
        <v>0</v>
      </c>
      <c r="BG181" s="157">
        <f>IF(N181="zákl. přenesená",J181,0)</f>
        <v>0</v>
      </c>
      <c r="BH181" s="157">
        <f>IF(N181="sníž. přenesená",J181,0)</f>
        <v>0</v>
      </c>
      <c r="BI181" s="157">
        <f>IF(N181="nulová",J181,0)</f>
        <v>0</v>
      </c>
      <c r="BJ181" s="19" t="s">
        <v>83</v>
      </c>
      <c r="BK181" s="157">
        <f>ROUND(I181*H181,2)</f>
        <v>0</v>
      </c>
      <c r="BL181" s="19" t="s">
        <v>196</v>
      </c>
      <c r="BM181" s="156" t="s">
        <v>1752</v>
      </c>
    </row>
    <row r="182" spans="1:65" s="14" customFormat="1" ht="11.25">
      <c r="B182" s="171"/>
      <c r="D182" s="164" t="s">
        <v>200</v>
      </c>
      <c r="E182" s="172" t="s">
        <v>3</v>
      </c>
      <c r="F182" s="173" t="s">
        <v>1573</v>
      </c>
      <c r="H182" s="174">
        <v>15</v>
      </c>
      <c r="I182" s="175"/>
      <c r="L182" s="171"/>
      <c r="M182" s="176"/>
      <c r="N182" s="177"/>
      <c r="O182" s="177"/>
      <c r="P182" s="177"/>
      <c r="Q182" s="177"/>
      <c r="R182" s="177"/>
      <c r="S182" s="177"/>
      <c r="T182" s="178"/>
      <c r="AT182" s="172" t="s">
        <v>200</v>
      </c>
      <c r="AU182" s="172" t="s">
        <v>83</v>
      </c>
      <c r="AV182" s="14" t="s">
        <v>85</v>
      </c>
      <c r="AW182" s="14" t="s">
        <v>37</v>
      </c>
      <c r="AX182" s="14" t="s">
        <v>76</v>
      </c>
      <c r="AY182" s="172" t="s">
        <v>189</v>
      </c>
    </row>
    <row r="183" spans="1:65" s="15" customFormat="1" ht="11.25">
      <c r="B183" s="179"/>
      <c r="D183" s="164" t="s">
        <v>200</v>
      </c>
      <c r="E183" s="180" t="s">
        <v>3</v>
      </c>
      <c r="F183" s="181" t="s">
        <v>203</v>
      </c>
      <c r="H183" s="182">
        <v>15</v>
      </c>
      <c r="I183" s="183"/>
      <c r="L183" s="179"/>
      <c r="M183" s="184"/>
      <c r="N183" s="185"/>
      <c r="O183" s="185"/>
      <c r="P183" s="185"/>
      <c r="Q183" s="185"/>
      <c r="R183" s="185"/>
      <c r="S183" s="185"/>
      <c r="T183" s="186"/>
      <c r="AT183" s="180" t="s">
        <v>200</v>
      </c>
      <c r="AU183" s="180" t="s">
        <v>83</v>
      </c>
      <c r="AV183" s="15" t="s">
        <v>196</v>
      </c>
      <c r="AW183" s="15" t="s">
        <v>37</v>
      </c>
      <c r="AX183" s="15" t="s">
        <v>83</v>
      </c>
      <c r="AY183" s="180" t="s">
        <v>189</v>
      </c>
    </row>
    <row r="184" spans="1:65" s="2" customFormat="1" ht="16.5" customHeight="1">
      <c r="A184" s="34"/>
      <c r="B184" s="144"/>
      <c r="C184" s="145" t="s">
        <v>601</v>
      </c>
      <c r="D184" s="145" t="s">
        <v>191</v>
      </c>
      <c r="E184" s="146" t="s">
        <v>1753</v>
      </c>
      <c r="F184" s="147" t="s">
        <v>1754</v>
      </c>
      <c r="G184" s="148" t="s">
        <v>194</v>
      </c>
      <c r="H184" s="149">
        <v>283.64999999999998</v>
      </c>
      <c r="I184" s="150"/>
      <c r="J184" s="151">
        <f t="shared" ref="J184:J190" si="40">ROUND(I184*H184,2)</f>
        <v>0</v>
      </c>
      <c r="K184" s="147" t="s">
        <v>297</v>
      </c>
      <c r="L184" s="35"/>
      <c r="M184" s="152" t="s">
        <v>3</v>
      </c>
      <c r="N184" s="153" t="s">
        <v>47</v>
      </c>
      <c r="O184" s="55"/>
      <c r="P184" s="154">
        <f t="shared" ref="P184:P190" si="41">O184*H184</f>
        <v>0</v>
      </c>
      <c r="Q184" s="154">
        <v>0</v>
      </c>
      <c r="R184" s="154">
        <f t="shared" ref="R184:R190" si="42">Q184*H184</f>
        <v>0</v>
      </c>
      <c r="S184" s="154">
        <v>0</v>
      </c>
      <c r="T184" s="155">
        <f t="shared" ref="T184:T190" si="43"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56" t="s">
        <v>196</v>
      </c>
      <c r="AT184" s="156" t="s">
        <v>191</v>
      </c>
      <c r="AU184" s="156" t="s">
        <v>83</v>
      </c>
      <c r="AY184" s="19" t="s">
        <v>189</v>
      </c>
      <c r="BE184" s="157">
        <f t="shared" ref="BE184:BE190" si="44">IF(N184="základní",J184,0)</f>
        <v>0</v>
      </c>
      <c r="BF184" s="157">
        <f t="shared" ref="BF184:BF190" si="45">IF(N184="snížená",J184,0)</f>
        <v>0</v>
      </c>
      <c r="BG184" s="157">
        <f t="shared" ref="BG184:BG190" si="46">IF(N184="zákl. přenesená",J184,0)</f>
        <v>0</v>
      </c>
      <c r="BH184" s="157">
        <f t="shared" ref="BH184:BH190" si="47">IF(N184="sníž. přenesená",J184,0)</f>
        <v>0</v>
      </c>
      <c r="BI184" s="157">
        <f t="shared" ref="BI184:BI190" si="48">IF(N184="nulová",J184,0)</f>
        <v>0</v>
      </c>
      <c r="BJ184" s="19" t="s">
        <v>83</v>
      </c>
      <c r="BK184" s="157">
        <f t="shared" ref="BK184:BK190" si="49">ROUND(I184*H184,2)</f>
        <v>0</v>
      </c>
      <c r="BL184" s="19" t="s">
        <v>196</v>
      </c>
      <c r="BM184" s="156" t="s">
        <v>1755</v>
      </c>
    </row>
    <row r="185" spans="1:65" s="2" customFormat="1" ht="16.5" customHeight="1">
      <c r="A185" s="34"/>
      <c r="B185" s="144"/>
      <c r="C185" s="145" t="s">
        <v>608</v>
      </c>
      <c r="D185" s="145" t="s">
        <v>191</v>
      </c>
      <c r="E185" s="146" t="s">
        <v>1756</v>
      </c>
      <c r="F185" s="147" t="s">
        <v>1757</v>
      </c>
      <c r="G185" s="148" t="s">
        <v>473</v>
      </c>
      <c r="H185" s="149">
        <v>6</v>
      </c>
      <c r="I185" s="150"/>
      <c r="J185" s="151">
        <f t="shared" si="40"/>
        <v>0</v>
      </c>
      <c r="K185" s="147" t="s">
        <v>297</v>
      </c>
      <c r="L185" s="35"/>
      <c r="M185" s="152" t="s">
        <v>3</v>
      </c>
      <c r="N185" s="153" t="s">
        <v>47</v>
      </c>
      <c r="O185" s="55"/>
      <c r="P185" s="154">
        <f t="shared" si="41"/>
        <v>0</v>
      </c>
      <c r="Q185" s="154">
        <v>0</v>
      </c>
      <c r="R185" s="154">
        <f t="shared" si="42"/>
        <v>0</v>
      </c>
      <c r="S185" s="154">
        <v>0</v>
      </c>
      <c r="T185" s="155">
        <f t="shared" si="4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56" t="s">
        <v>196</v>
      </c>
      <c r="AT185" s="156" t="s">
        <v>191</v>
      </c>
      <c r="AU185" s="156" t="s">
        <v>83</v>
      </c>
      <c r="AY185" s="19" t="s">
        <v>189</v>
      </c>
      <c r="BE185" s="157">
        <f t="shared" si="44"/>
        <v>0</v>
      </c>
      <c r="BF185" s="157">
        <f t="shared" si="45"/>
        <v>0</v>
      </c>
      <c r="BG185" s="157">
        <f t="shared" si="46"/>
        <v>0</v>
      </c>
      <c r="BH185" s="157">
        <f t="shared" si="47"/>
        <v>0</v>
      </c>
      <c r="BI185" s="157">
        <f t="shared" si="48"/>
        <v>0</v>
      </c>
      <c r="BJ185" s="19" t="s">
        <v>83</v>
      </c>
      <c r="BK185" s="157">
        <f t="shared" si="49"/>
        <v>0</v>
      </c>
      <c r="BL185" s="19" t="s">
        <v>196</v>
      </c>
      <c r="BM185" s="156" t="s">
        <v>1758</v>
      </c>
    </row>
    <row r="186" spans="1:65" s="2" customFormat="1" ht="16.5" customHeight="1">
      <c r="A186" s="34"/>
      <c r="B186" s="144"/>
      <c r="C186" s="145" t="s">
        <v>615</v>
      </c>
      <c r="D186" s="145" t="s">
        <v>191</v>
      </c>
      <c r="E186" s="146" t="s">
        <v>1759</v>
      </c>
      <c r="F186" s="147" t="s">
        <v>1760</v>
      </c>
      <c r="G186" s="148" t="s">
        <v>473</v>
      </c>
      <c r="H186" s="149">
        <v>8</v>
      </c>
      <c r="I186" s="150"/>
      <c r="J186" s="151">
        <f t="shared" si="40"/>
        <v>0</v>
      </c>
      <c r="K186" s="147" t="s">
        <v>297</v>
      </c>
      <c r="L186" s="35"/>
      <c r="M186" s="152" t="s">
        <v>3</v>
      </c>
      <c r="N186" s="153" t="s">
        <v>47</v>
      </c>
      <c r="O186" s="55"/>
      <c r="P186" s="154">
        <f t="shared" si="41"/>
        <v>0</v>
      </c>
      <c r="Q186" s="154">
        <v>0</v>
      </c>
      <c r="R186" s="154">
        <f t="shared" si="42"/>
        <v>0</v>
      </c>
      <c r="S186" s="154">
        <v>0</v>
      </c>
      <c r="T186" s="155">
        <f t="shared" si="4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56" t="s">
        <v>196</v>
      </c>
      <c r="AT186" s="156" t="s">
        <v>191</v>
      </c>
      <c r="AU186" s="156" t="s">
        <v>83</v>
      </c>
      <c r="AY186" s="19" t="s">
        <v>189</v>
      </c>
      <c r="BE186" s="157">
        <f t="shared" si="44"/>
        <v>0</v>
      </c>
      <c r="BF186" s="157">
        <f t="shared" si="45"/>
        <v>0</v>
      </c>
      <c r="BG186" s="157">
        <f t="shared" si="46"/>
        <v>0</v>
      </c>
      <c r="BH186" s="157">
        <f t="shared" si="47"/>
        <v>0</v>
      </c>
      <c r="BI186" s="157">
        <f t="shared" si="48"/>
        <v>0</v>
      </c>
      <c r="BJ186" s="19" t="s">
        <v>83</v>
      </c>
      <c r="BK186" s="157">
        <f t="shared" si="49"/>
        <v>0</v>
      </c>
      <c r="BL186" s="19" t="s">
        <v>196</v>
      </c>
      <c r="BM186" s="156" t="s">
        <v>1761</v>
      </c>
    </row>
    <row r="187" spans="1:65" s="2" customFormat="1" ht="16.5" customHeight="1">
      <c r="A187" s="34"/>
      <c r="B187" s="144"/>
      <c r="C187" s="145" t="s">
        <v>624</v>
      </c>
      <c r="D187" s="145" t="s">
        <v>191</v>
      </c>
      <c r="E187" s="146" t="s">
        <v>1762</v>
      </c>
      <c r="F187" s="147" t="s">
        <v>1763</v>
      </c>
      <c r="G187" s="148" t="s">
        <v>473</v>
      </c>
      <c r="H187" s="149">
        <v>8</v>
      </c>
      <c r="I187" s="150"/>
      <c r="J187" s="151">
        <f t="shared" si="40"/>
        <v>0</v>
      </c>
      <c r="K187" s="147" t="s">
        <v>297</v>
      </c>
      <c r="L187" s="35"/>
      <c r="M187" s="152" t="s">
        <v>3</v>
      </c>
      <c r="N187" s="153" t="s">
        <v>47</v>
      </c>
      <c r="O187" s="55"/>
      <c r="P187" s="154">
        <f t="shared" si="41"/>
        <v>0</v>
      </c>
      <c r="Q187" s="154">
        <v>0</v>
      </c>
      <c r="R187" s="154">
        <f t="shared" si="42"/>
        <v>0</v>
      </c>
      <c r="S187" s="154">
        <v>0</v>
      </c>
      <c r="T187" s="155">
        <f t="shared" si="4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56" t="s">
        <v>196</v>
      </c>
      <c r="AT187" s="156" t="s">
        <v>191</v>
      </c>
      <c r="AU187" s="156" t="s">
        <v>83</v>
      </c>
      <c r="AY187" s="19" t="s">
        <v>189</v>
      </c>
      <c r="BE187" s="157">
        <f t="shared" si="44"/>
        <v>0</v>
      </c>
      <c r="BF187" s="157">
        <f t="shared" si="45"/>
        <v>0</v>
      </c>
      <c r="BG187" s="157">
        <f t="shared" si="46"/>
        <v>0</v>
      </c>
      <c r="BH187" s="157">
        <f t="shared" si="47"/>
        <v>0</v>
      </c>
      <c r="BI187" s="157">
        <f t="shared" si="48"/>
        <v>0</v>
      </c>
      <c r="BJ187" s="19" t="s">
        <v>83</v>
      </c>
      <c r="BK187" s="157">
        <f t="shared" si="49"/>
        <v>0</v>
      </c>
      <c r="BL187" s="19" t="s">
        <v>196</v>
      </c>
      <c r="BM187" s="156" t="s">
        <v>1764</v>
      </c>
    </row>
    <row r="188" spans="1:65" s="2" customFormat="1" ht="16.5" customHeight="1">
      <c r="A188" s="34"/>
      <c r="B188" s="144"/>
      <c r="C188" s="145" t="s">
        <v>1152</v>
      </c>
      <c r="D188" s="145" t="s">
        <v>191</v>
      </c>
      <c r="E188" s="146" t="s">
        <v>1765</v>
      </c>
      <c r="F188" s="147" t="s">
        <v>1766</v>
      </c>
      <c r="G188" s="148" t="s">
        <v>473</v>
      </c>
      <c r="H188" s="149">
        <v>8</v>
      </c>
      <c r="I188" s="150"/>
      <c r="J188" s="151">
        <f t="shared" si="40"/>
        <v>0</v>
      </c>
      <c r="K188" s="147" t="s">
        <v>297</v>
      </c>
      <c r="L188" s="35"/>
      <c r="M188" s="152" t="s">
        <v>3</v>
      </c>
      <c r="N188" s="153" t="s">
        <v>47</v>
      </c>
      <c r="O188" s="55"/>
      <c r="P188" s="154">
        <f t="shared" si="41"/>
        <v>0</v>
      </c>
      <c r="Q188" s="154">
        <v>0</v>
      </c>
      <c r="R188" s="154">
        <f t="shared" si="42"/>
        <v>0</v>
      </c>
      <c r="S188" s="154">
        <v>0</v>
      </c>
      <c r="T188" s="155">
        <f t="shared" si="4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56" t="s">
        <v>196</v>
      </c>
      <c r="AT188" s="156" t="s">
        <v>191</v>
      </c>
      <c r="AU188" s="156" t="s">
        <v>83</v>
      </c>
      <c r="AY188" s="19" t="s">
        <v>189</v>
      </c>
      <c r="BE188" s="157">
        <f t="shared" si="44"/>
        <v>0</v>
      </c>
      <c r="BF188" s="157">
        <f t="shared" si="45"/>
        <v>0</v>
      </c>
      <c r="BG188" s="157">
        <f t="shared" si="46"/>
        <v>0</v>
      </c>
      <c r="BH188" s="157">
        <f t="shared" si="47"/>
        <v>0</v>
      </c>
      <c r="BI188" s="157">
        <f t="shared" si="48"/>
        <v>0</v>
      </c>
      <c r="BJ188" s="19" t="s">
        <v>83</v>
      </c>
      <c r="BK188" s="157">
        <f t="shared" si="49"/>
        <v>0</v>
      </c>
      <c r="BL188" s="19" t="s">
        <v>196</v>
      </c>
      <c r="BM188" s="156" t="s">
        <v>1767</v>
      </c>
    </row>
    <row r="189" spans="1:65" s="2" customFormat="1" ht="16.5" customHeight="1">
      <c r="A189" s="34"/>
      <c r="B189" s="144"/>
      <c r="C189" s="145" t="s">
        <v>1162</v>
      </c>
      <c r="D189" s="145" t="s">
        <v>191</v>
      </c>
      <c r="E189" s="146" t="s">
        <v>1768</v>
      </c>
      <c r="F189" s="147" t="s">
        <v>1769</v>
      </c>
      <c r="G189" s="148" t="s">
        <v>473</v>
      </c>
      <c r="H189" s="149">
        <v>8</v>
      </c>
      <c r="I189" s="150"/>
      <c r="J189" s="151">
        <f t="shared" si="40"/>
        <v>0</v>
      </c>
      <c r="K189" s="147" t="s">
        <v>297</v>
      </c>
      <c r="L189" s="35"/>
      <c r="M189" s="152" t="s">
        <v>3</v>
      </c>
      <c r="N189" s="153" t="s">
        <v>47</v>
      </c>
      <c r="O189" s="55"/>
      <c r="P189" s="154">
        <f t="shared" si="41"/>
        <v>0</v>
      </c>
      <c r="Q189" s="154">
        <v>0</v>
      </c>
      <c r="R189" s="154">
        <f t="shared" si="42"/>
        <v>0</v>
      </c>
      <c r="S189" s="154">
        <v>0</v>
      </c>
      <c r="T189" s="155">
        <f t="shared" si="4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56" t="s">
        <v>196</v>
      </c>
      <c r="AT189" s="156" t="s">
        <v>191</v>
      </c>
      <c r="AU189" s="156" t="s">
        <v>83</v>
      </c>
      <c r="AY189" s="19" t="s">
        <v>189</v>
      </c>
      <c r="BE189" s="157">
        <f t="shared" si="44"/>
        <v>0</v>
      </c>
      <c r="BF189" s="157">
        <f t="shared" si="45"/>
        <v>0</v>
      </c>
      <c r="BG189" s="157">
        <f t="shared" si="46"/>
        <v>0</v>
      </c>
      <c r="BH189" s="157">
        <f t="shared" si="47"/>
        <v>0</v>
      </c>
      <c r="BI189" s="157">
        <f t="shared" si="48"/>
        <v>0</v>
      </c>
      <c r="BJ189" s="19" t="s">
        <v>83</v>
      </c>
      <c r="BK189" s="157">
        <f t="shared" si="49"/>
        <v>0</v>
      </c>
      <c r="BL189" s="19" t="s">
        <v>196</v>
      </c>
      <c r="BM189" s="156" t="s">
        <v>1770</v>
      </c>
    </row>
    <row r="190" spans="1:65" s="2" customFormat="1" ht="16.5" customHeight="1">
      <c r="A190" s="34"/>
      <c r="B190" s="144"/>
      <c r="C190" s="145" t="s">
        <v>1166</v>
      </c>
      <c r="D190" s="145" t="s">
        <v>191</v>
      </c>
      <c r="E190" s="146" t="s">
        <v>1771</v>
      </c>
      <c r="F190" s="147" t="s">
        <v>1772</v>
      </c>
      <c r="G190" s="148" t="s">
        <v>473</v>
      </c>
      <c r="H190" s="149">
        <v>16</v>
      </c>
      <c r="I190" s="150"/>
      <c r="J190" s="151">
        <f t="shared" si="40"/>
        <v>0</v>
      </c>
      <c r="K190" s="147" t="s">
        <v>297</v>
      </c>
      <c r="L190" s="35"/>
      <c r="M190" s="152" t="s">
        <v>3</v>
      </c>
      <c r="N190" s="153" t="s">
        <v>47</v>
      </c>
      <c r="O190" s="55"/>
      <c r="P190" s="154">
        <f t="shared" si="41"/>
        <v>0</v>
      </c>
      <c r="Q190" s="154">
        <v>0</v>
      </c>
      <c r="R190" s="154">
        <f t="shared" si="42"/>
        <v>0</v>
      </c>
      <c r="S190" s="154">
        <v>0</v>
      </c>
      <c r="T190" s="155">
        <f t="shared" si="4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56" t="s">
        <v>196</v>
      </c>
      <c r="AT190" s="156" t="s">
        <v>191</v>
      </c>
      <c r="AU190" s="156" t="s">
        <v>83</v>
      </c>
      <c r="AY190" s="19" t="s">
        <v>189</v>
      </c>
      <c r="BE190" s="157">
        <f t="shared" si="44"/>
        <v>0</v>
      </c>
      <c r="BF190" s="157">
        <f t="shared" si="45"/>
        <v>0</v>
      </c>
      <c r="BG190" s="157">
        <f t="shared" si="46"/>
        <v>0</v>
      </c>
      <c r="BH190" s="157">
        <f t="shared" si="47"/>
        <v>0</v>
      </c>
      <c r="BI190" s="157">
        <f t="shared" si="48"/>
        <v>0</v>
      </c>
      <c r="BJ190" s="19" t="s">
        <v>83</v>
      </c>
      <c r="BK190" s="157">
        <f t="shared" si="49"/>
        <v>0</v>
      </c>
      <c r="BL190" s="19" t="s">
        <v>196</v>
      </c>
      <c r="BM190" s="156" t="s">
        <v>1773</v>
      </c>
    </row>
    <row r="191" spans="1:65" s="14" customFormat="1" ht="11.25">
      <c r="B191" s="171"/>
      <c r="D191" s="164" t="s">
        <v>200</v>
      </c>
      <c r="E191" s="172" t="s">
        <v>3</v>
      </c>
      <c r="F191" s="173" t="s">
        <v>1624</v>
      </c>
      <c r="H191" s="174">
        <v>16</v>
      </c>
      <c r="I191" s="175"/>
      <c r="L191" s="171"/>
      <c r="M191" s="176"/>
      <c r="N191" s="177"/>
      <c r="O191" s="177"/>
      <c r="P191" s="177"/>
      <c r="Q191" s="177"/>
      <c r="R191" s="177"/>
      <c r="S191" s="177"/>
      <c r="T191" s="178"/>
      <c r="AT191" s="172" t="s">
        <v>200</v>
      </c>
      <c r="AU191" s="172" t="s">
        <v>83</v>
      </c>
      <c r="AV191" s="14" t="s">
        <v>85</v>
      </c>
      <c r="AW191" s="14" t="s">
        <v>37</v>
      </c>
      <c r="AX191" s="14" t="s">
        <v>76</v>
      </c>
      <c r="AY191" s="172" t="s">
        <v>189</v>
      </c>
    </row>
    <row r="192" spans="1:65" s="15" customFormat="1" ht="11.25">
      <c r="B192" s="179"/>
      <c r="D192" s="164" t="s">
        <v>200</v>
      </c>
      <c r="E192" s="180" t="s">
        <v>3</v>
      </c>
      <c r="F192" s="181" t="s">
        <v>203</v>
      </c>
      <c r="H192" s="182">
        <v>16</v>
      </c>
      <c r="I192" s="183"/>
      <c r="L192" s="179"/>
      <c r="M192" s="184"/>
      <c r="N192" s="185"/>
      <c r="O192" s="185"/>
      <c r="P192" s="185"/>
      <c r="Q192" s="185"/>
      <c r="R192" s="185"/>
      <c r="S192" s="185"/>
      <c r="T192" s="186"/>
      <c r="AT192" s="180" t="s">
        <v>200</v>
      </c>
      <c r="AU192" s="180" t="s">
        <v>83</v>
      </c>
      <c r="AV192" s="15" t="s">
        <v>196</v>
      </c>
      <c r="AW192" s="15" t="s">
        <v>37</v>
      </c>
      <c r="AX192" s="15" t="s">
        <v>83</v>
      </c>
      <c r="AY192" s="180" t="s">
        <v>189</v>
      </c>
    </row>
    <row r="193" spans="1:65" s="2" customFormat="1" ht="16.5" customHeight="1">
      <c r="A193" s="34"/>
      <c r="B193" s="144"/>
      <c r="C193" s="145" t="s">
        <v>1170</v>
      </c>
      <c r="D193" s="145" t="s">
        <v>191</v>
      </c>
      <c r="E193" s="146" t="s">
        <v>1774</v>
      </c>
      <c r="F193" s="147" t="s">
        <v>1775</v>
      </c>
      <c r="G193" s="148" t="s">
        <v>473</v>
      </c>
      <c r="H193" s="149">
        <v>15</v>
      </c>
      <c r="I193" s="150"/>
      <c r="J193" s="151">
        <f>ROUND(I193*H193,2)</f>
        <v>0</v>
      </c>
      <c r="K193" s="147" t="s">
        <v>297</v>
      </c>
      <c r="L193" s="35"/>
      <c r="M193" s="152" t="s">
        <v>3</v>
      </c>
      <c r="N193" s="153" t="s">
        <v>47</v>
      </c>
      <c r="O193" s="55"/>
      <c r="P193" s="154">
        <f>O193*H193</f>
        <v>0</v>
      </c>
      <c r="Q193" s="154">
        <v>0</v>
      </c>
      <c r="R193" s="154">
        <f>Q193*H193</f>
        <v>0</v>
      </c>
      <c r="S193" s="154">
        <v>0</v>
      </c>
      <c r="T193" s="155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56" t="s">
        <v>196</v>
      </c>
      <c r="AT193" s="156" t="s">
        <v>191</v>
      </c>
      <c r="AU193" s="156" t="s">
        <v>83</v>
      </c>
      <c r="AY193" s="19" t="s">
        <v>189</v>
      </c>
      <c r="BE193" s="157">
        <f>IF(N193="základní",J193,0)</f>
        <v>0</v>
      </c>
      <c r="BF193" s="157">
        <f>IF(N193="snížená",J193,0)</f>
        <v>0</v>
      </c>
      <c r="BG193" s="157">
        <f>IF(N193="zákl. přenesená",J193,0)</f>
        <v>0</v>
      </c>
      <c r="BH193" s="157">
        <f>IF(N193="sníž. přenesená",J193,0)</f>
        <v>0</v>
      </c>
      <c r="BI193" s="157">
        <f>IF(N193="nulová",J193,0)</f>
        <v>0</v>
      </c>
      <c r="BJ193" s="19" t="s">
        <v>83</v>
      </c>
      <c r="BK193" s="157">
        <f>ROUND(I193*H193,2)</f>
        <v>0</v>
      </c>
      <c r="BL193" s="19" t="s">
        <v>196</v>
      </c>
      <c r="BM193" s="156" t="s">
        <v>1776</v>
      </c>
    </row>
    <row r="194" spans="1:65" s="14" customFormat="1" ht="11.25">
      <c r="B194" s="171"/>
      <c r="D194" s="164" t="s">
        <v>200</v>
      </c>
      <c r="E194" s="172" t="s">
        <v>3</v>
      </c>
      <c r="F194" s="173" t="s">
        <v>1573</v>
      </c>
      <c r="H194" s="174">
        <v>15</v>
      </c>
      <c r="I194" s="175"/>
      <c r="L194" s="171"/>
      <c r="M194" s="176"/>
      <c r="N194" s="177"/>
      <c r="O194" s="177"/>
      <c r="P194" s="177"/>
      <c r="Q194" s="177"/>
      <c r="R194" s="177"/>
      <c r="S194" s="177"/>
      <c r="T194" s="178"/>
      <c r="AT194" s="172" t="s">
        <v>200</v>
      </c>
      <c r="AU194" s="172" t="s">
        <v>83</v>
      </c>
      <c r="AV194" s="14" t="s">
        <v>85</v>
      </c>
      <c r="AW194" s="14" t="s">
        <v>37</v>
      </c>
      <c r="AX194" s="14" t="s">
        <v>76</v>
      </c>
      <c r="AY194" s="172" t="s">
        <v>189</v>
      </c>
    </row>
    <row r="195" spans="1:65" s="15" customFormat="1" ht="11.25">
      <c r="B195" s="179"/>
      <c r="D195" s="164" t="s">
        <v>200</v>
      </c>
      <c r="E195" s="180" t="s">
        <v>3</v>
      </c>
      <c r="F195" s="181" t="s">
        <v>203</v>
      </c>
      <c r="H195" s="182">
        <v>15</v>
      </c>
      <c r="I195" s="183"/>
      <c r="L195" s="179"/>
      <c r="M195" s="184"/>
      <c r="N195" s="185"/>
      <c r="O195" s="185"/>
      <c r="P195" s="185"/>
      <c r="Q195" s="185"/>
      <c r="R195" s="185"/>
      <c r="S195" s="185"/>
      <c r="T195" s="186"/>
      <c r="AT195" s="180" t="s">
        <v>200</v>
      </c>
      <c r="AU195" s="180" t="s">
        <v>83</v>
      </c>
      <c r="AV195" s="15" t="s">
        <v>196</v>
      </c>
      <c r="AW195" s="15" t="s">
        <v>37</v>
      </c>
      <c r="AX195" s="15" t="s">
        <v>83</v>
      </c>
      <c r="AY195" s="180" t="s">
        <v>189</v>
      </c>
    </row>
    <row r="196" spans="1:65" s="2" customFormat="1" ht="16.5" customHeight="1">
      <c r="A196" s="34"/>
      <c r="B196" s="144"/>
      <c r="C196" s="145" t="s">
        <v>1174</v>
      </c>
      <c r="D196" s="145" t="s">
        <v>191</v>
      </c>
      <c r="E196" s="146" t="s">
        <v>1777</v>
      </c>
      <c r="F196" s="147" t="s">
        <v>1778</v>
      </c>
      <c r="G196" s="148" t="s">
        <v>473</v>
      </c>
      <c r="H196" s="149">
        <v>2</v>
      </c>
      <c r="I196" s="150"/>
      <c r="J196" s="151">
        <f>ROUND(I196*H196,2)</f>
        <v>0</v>
      </c>
      <c r="K196" s="147" t="s">
        <v>297</v>
      </c>
      <c r="L196" s="35"/>
      <c r="M196" s="152" t="s">
        <v>3</v>
      </c>
      <c r="N196" s="153" t="s">
        <v>47</v>
      </c>
      <c r="O196" s="55"/>
      <c r="P196" s="154">
        <f>O196*H196</f>
        <v>0</v>
      </c>
      <c r="Q196" s="154">
        <v>0</v>
      </c>
      <c r="R196" s="154">
        <f>Q196*H196</f>
        <v>0</v>
      </c>
      <c r="S196" s="154">
        <v>0</v>
      </c>
      <c r="T196" s="15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56" t="s">
        <v>196</v>
      </c>
      <c r="AT196" s="156" t="s">
        <v>191</v>
      </c>
      <c r="AU196" s="156" t="s">
        <v>83</v>
      </c>
      <c r="AY196" s="19" t="s">
        <v>189</v>
      </c>
      <c r="BE196" s="157">
        <f>IF(N196="základní",J196,0)</f>
        <v>0</v>
      </c>
      <c r="BF196" s="157">
        <f>IF(N196="snížená",J196,0)</f>
        <v>0</v>
      </c>
      <c r="BG196" s="157">
        <f>IF(N196="zákl. přenesená",J196,0)</f>
        <v>0</v>
      </c>
      <c r="BH196" s="157">
        <f>IF(N196="sníž. přenesená",J196,0)</f>
        <v>0</v>
      </c>
      <c r="BI196" s="157">
        <f>IF(N196="nulová",J196,0)</f>
        <v>0</v>
      </c>
      <c r="BJ196" s="19" t="s">
        <v>83</v>
      </c>
      <c r="BK196" s="157">
        <f>ROUND(I196*H196,2)</f>
        <v>0</v>
      </c>
      <c r="BL196" s="19" t="s">
        <v>196</v>
      </c>
      <c r="BM196" s="156" t="s">
        <v>1779</v>
      </c>
    </row>
    <row r="197" spans="1:65" s="2" customFormat="1" ht="16.5" customHeight="1">
      <c r="A197" s="34"/>
      <c r="B197" s="144"/>
      <c r="C197" s="145" t="s">
        <v>1177</v>
      </c>
      <c r="D197" s="145" t="s">
        <v>191</v>
      </c>
      <c r="E197" s="146" t="s">
        <v>1780</v>
      </c>
      <c r="F197" s="147" t="s">
        <v>1781</v>
      </c>
      <c r="G197" s="148" t="s">
        <v>1693</v>
      </c>
      <c r="H197" s="213"/>
      <c r="I197" s="150"/>
      <c r="J197" s="151">
        <f>ROUND(I197*H197,2)</f>
        <v>0</v>
      </c>
      <c r="K197" s="147" t="s">
        <v>297</v>
      </c>
      <c r="L197" s="35"/>
      <c r="M197" s="152" t="s">
        <v>3</v>
      </c>
      <c r="N197" s="153" t="s">
        <v>47</v>
      </c>
      <c r="O197" s="55"/>
      <c r="P197" s="154">
        <f>O197*H197</f>
        <v>0</v>
      </c>
      <c r="Q197" s="154">
        <v>0</v>
      </c>
      <c r="R197" s="154">
        <f>Q197*H197</f>
        <v>0</v>
      </c>
      <c r="S197" s="154">
        <v>0</v>
      </c>
      <c r="T197" s="155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56" t="s">
        <v>196</v>
      </c>
      <c r="AT197" s="156" t="s">
        <v>191</v>
      </c>
      <c r="AU197" s="156" t="s">
        <v>83</v>
      </c>
      <c r="AY197" s="19" t="s">
        <v>189</v>
      </c>
      <c r="BE197" s="157">
        <f>IF(N197="základní",J197,0)</f>
        <v>0</v>
      </c>
      <c r="BF197" s="157">
        <f>IF(N197="snížená",J197,0)</f>
        <v>0</v>
      </c>
      <c r="BG197" s="157">
        <f>IF(N197="zákl. přenesená",J197,0)</f>
        <v>0</v>
      </c>
      <c r="BH197" s="157">
        <f>IF(N197="sníž. přenesená",J197,0)</f>
        <v>0</v>
      </c>
      <c r="BI197" s="157">
        <f>IF(N197="nulová",J197,0)</f>
        <v>0</v>
      </c>
      <c r="BJ197" s="19" t="s">
        <v>83</v>
      </c>
      <c r="BK197" s="157">
        <f>ROUND(I197*H197,2)</f>
        <v>0</v>
      </c>
      <c r="BL197" s="19" t="s">
        <v>196</v>
      </c>
      <c r="BM197" s="156" t="s">
        <v>1782</v>
      </c>
    </row>
    <row r="198" spans="1:65" s="2" customFormat="1" ht="16.5" customHeight="1">
      <c r="A198" s="34"/>
      <c r="B198" s="144"/>
      <c r="C198" s="145" t="s">
        <v>1184</v>
      </c>
      <c r="D198" s="145" t="s">
        <v>191</v>
      </c>
      <c r="E198" s="146" t="s">
        <v>1783</v>
      </c>
      <c r="F198" s="147" t="s">
        <v>1784</v>
      </c>
      <c r="G198" s="148" t="s">
        <v>1693</v>
      </c>
      <c r="H198" s="213"/>
      <c r="I198" s="150"/>
      <c r="J198" s="151">
        <f>ROUND(I198*H198,2)</f>
        <v>0</v>
      </c>
      <c r="K198" s="147" t="s">
        <v>297</v>
      </c>
      <c r="L198" s="35"/>
      <c r="M198" s="152" t="s">
        <v>3</v>
      </c>
      <c r="N198" s="153" t="s">
        <v>47</v>
      </c>
      <c r="O198" s="55"/>
      <c r="P198" s="154">
        <f>O198*H198</f>
        <v>0</v>
      </c>
      <c r="Q198" s="154">
        <v>0</v>
      </c>
      <c r="R198" s="154">
        <f>Q198*H198</f>
        <v>0</v>
      </c>
      <c r="S198" s="154">
        <v>0</v>
      </c>
      <c r="T198" s="155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56" t="s">
        <v>196</v>
      </c>
      <c r="AT198" s="156" t="s">
        <v>191</v>
      </c>
      <c r="AU198" s="156" t="s">
        <v>83</v>
      </c>
      <c r="AY198" s="19" t="s">
        <v>189</v>
      </c>
      <c r="BE198" s="157">
        <f>IF(N198="základní",J198,0)</f>
        <v>0</v>
      </c>
      <c r="BF198" s="157">
        <f>IF(N198="snížená",J198,0)</f>
        <v>0</v>
      </c>
      <c r="BG198" s="157">
        <f>IF(N198="zákl. přenesená",J198,0)</f>
        <v>0</v>
      </c>
      <c r="BH198" s="157">
        <f>IF(N198="sníž. přenesená",J198,0)</f>
        <v>0</v>
      </c>
      <c r="BI198" s="157">
        <f>IF(N198="nulová",J198,0)</f>
        <v>0</v>
      </c>
      <c r="BJ198" s="19" t="s">
        <v>83</v>
      </c>
      <c r="BK198" s="157">
        <f>ROUND(I198*H198,2)</f>
        <v>0</v>
      </c>
      <c r="BL198" s="19" t="s">
        <v>196</v>
      </c>
      <c r="BM198" s="156" t="s">
        <v>1785</v>
      </c>
    </row>
    <row r="199" spans="1:65" s="2" customFormat="1" ht="16.5" customHeight="1">
      <c r="A199" s="34"/>
      <c r="B199" s="144"/>
      <c r="C199" s="145" t="s">
        <v>1187</v>
      </c>
      <c r="D199" s="145" t="s">
        <v>191</v>
      </c>
      <c r="E199" s="146" t="s">
        <v>1786</v>
      </c>
      <c r="F199" s="147" t="s">
        <v>1787</v>
      </c>
      <c r="G199" s="148" t="s">
        <v>1693</v>
      </c>
      <c r="H199" s="213"/>
      <c r="I199" s="150"/>
      <c r="J199" s="151">
        <f>ROUND(I199*H199,2)</f>
        <v>0</v>
      </c>
      <c r="K199" s="147" t="s">
        <v>297</v>
      </c>
      <c r="L199" s="35"/>
      <c r="M199" s="152" t="s">
        <v>3</v>
      </c>
      <c r="N199" s="153" t="s">
        <v>47</v>
      </c>
      <c r="O199" s="55"/>
      <c r="P199" s="154">
        <f>O199*H199</f>
        <v>0</v>
      </c>
      <c r="Q199" s="154">
        <v>0</v>
      </c>
      <c r="R199" s="154">
        <f>Q199*H199</f>
        <v>0</v>
      </c>
      <c r="S199" s="154">
        <v>0</v>
      </c>
      <c r="T199" s="15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56" t="s">
        <v>196</v>
      </c>
      <c r="AT199" s="156" t="s">
        <v>191</v>
      </c>
      <c r="AU199" s="156" t="s">
        <v>83</v>
      </c>
      <c r="AY199" s="19" t="s">
        <v>189</v>
      </c>
      <c r="BE199" s="157">
        <f>IF(N199="základní",J199,0)</f>
        <v>0</v>
      </c>
      <c r="BF199" s="157">
        <f>IF(N199="snížená",J199,0)</f>
        <v>0</v>
      </c>
      <c r="BG199" s="157">
        <f>IF(N199="zákl. přenesená",J199,0)</f>
        <v>0</v>
      </c>
      <c r="BH199" s="157">
        <f>IF(N199="sníž. přenesená",J199,0)</f>
        <v>0</v>
      </c>
      <c r="BI199" s="157">
        <f>IF(N199="nulová",J199,0)</f>
        <v>0</v>
      </c>
      <c r="BJ199" s="19" t="s">
        <v>83</v>
      </c>
      <c r="BK199" s="157">
        <f>ROUND(I199*H199,2)</f>
        <v>0</v>
      </c>
      <c r="BL199" s="19" t="s">
        <v>196</v>
      </c>
      <c r="BM199" s="156" t="s">
        <v>1788</v>
      </c>
    </row>
    <row r="200" spans="1:65" s="2" customFormat="1" ht="16.5" customHeight="1">
      <c r="A200" s="34"/>
      <c r="B200" s="144"/>
      <c r="C200" s="145" t="s">
        <v>1194</v>
      </c>
      <c r="D200" s="145" t="s">
        <v>191</v>
      </c>
      <c r="E200" s="146" t="s">
        <v>1789</v>
      </c>
      <c r="F200" s="147" t="s">
        <v>1790</v>
      </c>
      <c r="G200" s="148" t="s">
        <v>1693</v>
      </c>
      <c r="H200" s="213"/>
      <c r="I200" s="150"/>
      <c r="J200" s="151">
        <f>ROUND(I200*H200,2)</f>
        <v>0</v>
      </c>
      <c r="K200" s="147" t="s">
        <v>297</v>
      </c>
      <c r="L200" s="35"/>
      <c r="M200" s="152" t="s">
        <v>3</v>
      </c>
      <c r="N200" s="153" t="s">
        <v>47</v>
      </c>
      <c r="O200" s="55"/>
      <c r="P200" s="154">
        <f>O200*H200</f>
        <v>0</v>
      </c>
      <c r="Q200" s="154">
        <v>0</v>
      </c>
      <c r="R200" s="154">
        <f>Q200*H200</f>
        <v>0</v>
      </c>
      <c r="S200" s="154">
        <v>0</v>
      </c>
      <c r="T200" s="155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56" t="s">
        <v>196</v>
      </c>
      <c r="AT200" s="156" t="s">
        <v>191</v>
      </c>
      <c r="AU200" s="156" t="s">
        <v>83</v>
      </c>
      <c r="AY200" s="19" t="s">
        <v>189</v>
      </c>
      <c r="BE200" s="157">
        <f>IF(N200="základní",J200,0)</f>
        <v>0</v>
      </c>
      <c r="BF200" s="157">
        <f>IF(N200="snížená",J200,0)</f>
        <v>0</v>
      </c>
      <c r="BG200" s="157">
        <f>IF(N200="zákl. přenesená",J200,0)</f>
        <v>0</v>
      </c>
      <c r="BH200" s="157">
        <f>IF(N200="sníž. přenesená",J200,0)</f>
        <v>0</v>
      </c>
      <c r="BI200" s="157">
        <f>IF(N200="nulová",J200,0)</f>
        <v>0</v>
      </c>
      <c r="BJ200" s="19" t="s">
        <v>83</v>
      </c>
      <c r="BK200" s="157">
        <f>ROUND(I200*H200,2)</f>
        <v>0</v>
      </c>
      <c r="BL200" s="19" t="s">
        <v>196</v>
      </c>
      <c r="BM200" s="156" t="s">
        <v>1791</v>
      </c>
    </row>
    <row r="201" spans="1:65" s="12" customFormat="1" ht="25.9" customHeight="1">
      <c r="B201" s="131"/>
      <c r="D201" s="132" t="s">
        <v>75</v>
      </c>
      <c r="E201" s="133" t="s">
        <v>1792</v>
      </c>
      <c r="F201" s="133" t="s">
        <v>1793</v>
      </c>
      <c r="I201" s="134"/>
      <c r="J201" s="135">
        <f>BK201</f>
        <v>0</v>
      </c>
      <c r="L201" s="131"/>
      <c r="M201" s="136"/>
      <c r="N201" s="137"/>
      <c r="O201" s="137"/>
      <c r="P201" s="138">
        <f>SUM(P202:P274)</f>
        <v>0</v>
      </c>
      <c r="Q201" s="137"/>
      <c r="R201" s="138">
        <f>SUM(R202:R274)</f>
        <v>0</v>
      </c>
      <c r="S201" s="137"/>
      <c r="T201" s="139">
        <f>SUM(T202:T274)</f>
        <v>0</v>
      </c>
      <c r="AR201" s="132" t="s">
        <v>83</v>
      </c>
      <c r="AT201" s="140" t="s">
        <v>75</v>
      </c>
      <c r="AU201" s="140" t="s">
        <v>76</v>
      </c>
      <c r="AY201" s="132" t="s">
        <v>189</v>
      </c>
      <c r="BK201" s="141">
        <f>SUM(BK202:BK274)</f>
        <v>0</v>
      </c>
    </row>
    <row r="202" spans="1:65" s="2" customFormat="1" ht="16.5" customHeight="1">
      <c r="A202" s="34"/>
      <c r="B202" s="144"/>
      <c r="C202" s="145" t="s">
        <v>1197</v>
      </c>
      <c r="D202" s="145" t="s">
        <v>191</v>
      </c>
      <c r="E202" s="146" t="s">
        <v>1794</v>
      </c>
      <c r="F202" s="147" t="s">
        <v>1795</v>
      </c>
      <c r="G202" s="148" t="s">
        <v>238</v>
      </c>
      <c r="H202" s="149">
        <v>38.56</v>
      </c>
      <c r="I202" s="150"/>
      <c r="J202" s="151">
        <f t="shared" ref="J202:J216" si="50">ROUND(I202*H202,2)</f>
        <v>0</v>
      </c>
      <c r="K202" s="147" t="s">
        <v>297</v>
      </c>
      <c r="L202" s="35"/>
      <c r="M202" s="152" t="s">
        <v>3</v>
      </c>
      <c r="N202" s="153" t="s">
        <v>47</v>
      </c>
      <c r="O202" s="55"/>
      <c r="P202" s="154">
        <f t="shared" ref="P202:P216" si="51">O202*H202</f>
        <v>0</v>
      </c>
      <c r="Q202" s="154">
        <v>0</v>
      </c>
      <c r="R202" s="154">
        <f t="shared" ref="R202:R216" si="52">Q202*H202</f>
        <v>0</v>
      </c>
      <c r="S202" s="154">
        <v>0</v>
      </c>
      <c r="T202" s="155">
        <f t="shared" ref="T202:T216" si="53"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56" t="s">
        <v>196</v>
      </c>
      <c r="AT202" s="156" t="s">
        <v>191</v>
      </c>
      <c r="AU202" s="156" t="s">
        <v>83</v>
      </c>
      <c r="AY202" s="19" t="s">
        <v>189</v>
      </c>
      <c r="BE202" s="157">
        <f t="shared" ref="BE202:BE216" si="54">IF(N202="základní",J202,0)</f>
        <v>0</v>
      </c>
      <c r="BF202" s="157">
        <f t="shared" ref="BF202:BF216" si="55">IF(N202="snížená",J202,0)</f>
        <v>0</v>
      </c>
      <c r="BG202" s="157">
        <f t="shared" ref="BG202:BG216" si="56">IF(N202="zákl. přenesená",J202,0)</f>
        <v>0</v>
      </c>
      <c r="BH202" s="157">
        <f t="shared" ref="BH202:BH216" si="57">IF(N202="sníž. přenesená",J202,0)</f>
        <v>0</v>
      </c>
      <c r="BI202" s="157">
        <f t="shared" ref="BI202:BI216" si="58">IF(N202="nulová",J202,0)</f>
        <v>0</v>
      </c>
      <c r="BJ202" s="19" t="s">
        <v>83</v>
      </c>
      <c r="BK202" s="157">
        <f t="shared" ref="BK202:BK216" si="59">ROUND(I202*H202,2)</f>
        <v>0</v>
      </c>
      <c r="BL202" s="19" t="s">
        <v>196</v>
      </c>
      <c r="BM202" s="156" t="s">
        <v>1796</v>
      </c>
    </row>
    <row r="203" spans="1:65" s="2" customFormat="1" ht="16.5" customHeight="1">
      <c r="A203" s="34"/>
      <c r="B203" s="144"/>
      <c r="C203" s="145" t="s">
        <v>1204</v>
      </c>
      <c r="D203" s="145" t="s">
        <v>191</v>
      </c>
      <c r="E203" s="146" t="s">
        <v>1797</v>
      </c>
      <c r="F203" s="147" t="s">
        <v>1798</v>
      </c>
      <c r="G203" s="148" t="s">
        <v>238</v>
      </c>
      <c r="H203" s="149">
        <v>18.14</v>
      </c>
      <c r="I203" s="150"/>
      <c r="J203" s="151">
        <f t="shared" si="50"/>
        <v>0</v>
      </c>
      <c r="K203" s="147" t="s">
        <v>297</v>
      </c>
      <c r="L203" s="35"/>
      <c r="M203" s="152" t="s">
        <v>3</v>
      </c>
      <c r="N203" s="153" t="s">
        <v>47</v>
      </c>
      <c r="O203" s="55"/>
      <c r="P203" s="154">
        <f t="shared" si="51"/>
        <v>0</v>
      </c>
      <c r="Q203" s="154">
        <v>0</v>
      </c>
      <c r="R203" s="154">
        <f t="shared" si="52"/>
        <v>0</v>
      </c>
      <c r="S203" s="154">
        <v>0</v>
      </c>
      <c r="T203" s="155">
        <f t="shared" si="53"/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56" t="s">
        <v>196</v>
      </c>
      <c r="AT203" s="156" t="s">
        <v>191</v>
      </c>
      <c r="AU203" s="156" t="s">
        <v>83</v>
      </c>
      <c r="AY203" s="19" t="s">
        <v>189</v>
      </c>
      <c r="BE203" s="157">
        <f t="shared" si="54"/>
        <v>0</v>
      </c>
      <c r="BF203" s="157">
        <f t="shared" si="55"/>
        <v>0</v>
      </c>
      <c r="BG203" s="157">
        <f t="shared" si="56"/>
        <v>0</v>
      </c>
      <c r="BH203" s="157">
        <f t="shared" si="57"/>
        <v>0</v>
      </c>
      <c r="BI203" s="157">
        <f t="shared" si="58"/>
        <v>0</v>
      </c>
      <c r="BJ203" s="19" t="s">
        <v>83</v>
      </c>
      <c r="BK203" s="157">
        <f t="shared" si="59"/>
        <v>0</v>
      </c>
      <c r="BL203" s="19" t="s">
        <v>196</v>
      </c>
      <c r="BM203" s="156" t="s">
        <v>1799</v>
      </c>
    </row>
    <row r="204" spans="1:65" s="2" customFormat="1" ht="16.5" customHeight="1">
      <c r="A204" s="34"/>
      <c r="B204" s="144"/>
      <c r="C204" s="145" t="s">
        <v>1213</v>
      </c>
      <c r="D204" s="145" t="s">
        <v>191</v>
      </c>
      <c r="E204" s="146" t="s">
        <v>1800</v>
      </c>
      <c r="F204" s="147" t="s">
        <v>1801</v>
      </c>
      <c r="G204" s="148" t="s">
        <v>238</v>
      </c>
      <c r="H204" s="149">
        <v>6.17</v>
      </c>
      <c r="I204" s="150"/>
      <c r="J204" s="151">
        <f t="shared" si="50"/>
        <v>0</v>
      </c>
      <c r="K204" s="147" t="s">
        <v>297</v>
      </c>
      <c r="L204" s="35"/>
      <c r="M204" s="152" t="s">
        <v>3</v>
      </c>
      <c r="N204" s="153" t="s">
        <v>47</v>
      </c>
      <c r="O204" s="55"/>
      <c r="P204" s="154">
        <f t="shared" si="51"/>
        <v>0</v>
      </c>
      <c r="Q204" s="154">
        <v>0</v>
      </c>
      <c r="R204" s="154">
        <f t="shared" si="52"/>
        <v>0</v>
      </c>
      <c r="S204" s="154">
        <v>0</v>
      </c>
      <c r="T204" s="155">
        <f t="shared" si="53"/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56" t="s">
        <v>196</v>
      </c>
      <c r="AT204" s="156" t="s">
        <v>191</v>
      </c>
      <c r="AU204" s="156" t="s">
        <v>83</v>
      </c>
      <c r="AY204" s="19" t="s">
        <v>189</v>
      </c>
      <c r="BE204" s="157">
        <f t="shared" si="54"/>
        <v>0</v>
      </c>
      <c r="BF204" s="157">
        <f t="shared" si="55"/>
        <v>0</v>
      </c>
      <c r="BG204" s="157">
        <f t="shared" si="56"/>
        <v>0</v>
      </c>
      <c r="BH204" s="157">
        <f t="shared" si="57"/>
        <v>0</v>
      </c>
      <c r="BI204" s="157">
        <f t="shared" si="58"/>
        <v>0</v>
      </c>
      <c r="BJ204" s="19" t="s">
        <v>83</v>
      </c>
      <c r="BK204" s="157">
        <f t="shared" si="59"/>
        <v>0</v>
      </c>
      <c r="BL204" s="19" t="s">
        <v>196</v>
      </c>
      <c r="BM204" s="156" t="s">
        <v>1802</v>
      </c>
    </row>
    <row r="205" spans="1:65" s="2" customFormat="1" ht="16.5" customHeight="1">
      <c r="A205" s="34"/>
      <c r="B205" s="144"/>
      <c r="C205" s="145" t="s">
        <v>1219</v>
      </c>
      <c r="D205" s="145" t="s">
        <v>191</v>
      </c>
      <c r="E205" s="146" t="s">
        <v>1803</v>
      </c>
      <c r="F205" s="147" t="s">
        <v>1804</v>
      </c>
      <c r="G205" s="148" t="s">
        <v>238</v>
      </c>
      <c r="H205" s="149">
        <v>8.91</v>
      </c>
      <c r="I205" s="150"/>
      <c r="J205" s="151">
        <f t="shared" si="50"/>
        <v>0</v>
      </c>
      <c r="K205" s="147" t="s">
        <v>297</v>
      </c>
      <c r="L205" s="35"/>
      <c r="M205" s="152" t="s">
        <v>3</v>
      </c>
      <c r="N205" s="153" t="s">
        <v>47</v>
      </c>
      <c r="O205" s="55"/>
      <c r="P205" s="154">
        <f t="shared" si="51"/>
        <v>0</v>
      </c>
      <c r="Q205" s="154">
        <v>0</v>
      </c>
      <c r="R205" s="154">
        <f t="shared" si="52"/>
        <v>0</v>
      </c>
      <c r="S205" s="154">
        <v>0</v>
      </c>
      <c r="T205" s="155">
        <f t="shared" si="53"/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56" t="s">
        <v>196</v>
      </c>
      <c r="AT205" s="156" t="s">
        <v>191</v>
      </c>
      <c r="AU205" s="156" t="s">
        <v>83</v>
      </c>
      <c r="AY205" s="19" t="s">
        <v>189</v>
      </c>
      <c r="BE205" s="157">
        <f t="shared" si="54"/>
        <v>0</v>
      </c>
      <c r="BF205" s="157">
        <f t="shared" si="55"/>
        <v>0</v>
      </c>
      <c r="BG205" s="157">
        <f t="shared" si="56"/>
        <v>0</v>
      </c>
      <c r="BH205" s="157">
        <f t="shared" si="57"/>
        <v>0</v>
      </c>
      <c r="BI205" s="157">
        <f t="shared" si="58"/>
        <v>0</v>
      </c>
      <c r="BJ205" s="19" t="s">
        <v>83</v>
      </c>
      <c r="BK205" s="157">
        <f t="shared" si="59"/>
        <v>0</v>
      </c>
      <c r="BL205" s="19" t="s">
        <v>196</v>
      </c>
      <c r="BM205" s="156" t="s">
        <v>1805</v>
      </c>
    </row>
    <row r="206" spans="1:65" s="2" customFormat="1" ht="16.5" customHeight="1">
      <c r="A206" s="34"/>
      <c r="B206" s="144"/>
      <c r="C206" s="145" t="s">
        <v>1226</v>
      </c>
      <c r="D206" s="145" t="s">
        <v>191</v>
      </c>
      <c r="E206" s="146" t="s">
        <v>1806</v>
      </c>
      <c r="F206" s="147" t="s">
        <v>1807</v>
      </c>
      <c r="G206" s="148" t="s">
        <v>212</v>
      </c>
      <c r="H206" s="149">
        <v>2.52</v>
      </c>
      <c r="I206" s="150"/>
      <c r="J206" s="151">
        <f t="shared" si="50"/>
        <v>0</v>
      </c>
      <c r="K206" s="147" t="s">
        <v>297</v>
      </c>
      <c r="L206" s="35"/>
      <c r="M206" s="152" t="s">
        <v>3</v>
      </c>
      <c r="N206" s="153" t="s">
        <v>47</v>
      </c>
      <c r="O206" s="55"/>
      <c r="P206" s="154">
        <f t="shared" si="51"/>
        <v>0</v>
      </c>
      <c r="Q206" s="154">
        <v>0</v>
      </c>
      <c r="R206" s="154">
        <f t="shared" si="52"/>
        <v>0</v>
      </c>
      <c r="S206" s="154">
        <v>0</v>
      </c>
      <c r="T206" s="155">
        <f t="shared" si="53"/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56" t="s">
        <v>196</v>
      </c>
      <c r="AT206" s="156" t="s">
        <v>191</v>
      </c>
      <c r="AU206" s="156" t="s">
        <v>83</v>
      </c>
      <c r="AY206" s="19" t="s">
        <v>189</v>
      </c>
      <c r="BE206" s="157">
        <f t="shared" si="54"/>
        <v>0</v>
      </c>
      <c r="BF206" s="157">
        <f t="shared" si="55"/>
        <v>0</v>
      </c>
      <c r="BG206" s="157">
        <f t="shared" si="56"/>
        <v>0</v>
      </c>
      <c r="BH206" s="157">
        <f t="shared" si="57"/>
        <v>0</v>
      </c>
      <c r="BI206" s="157">
        <f t="shared" si="58"/>
        <v>0</v>
      </c>
      <c r="BJ206" s="19" t="s">
        <v>83</v>
      </c>
      <c r="BK206" s="157">
        <f t="shared" si="59"/>
        <v>0</v>
      </c>
      <c r="BL206" s="19" t="s">
        <v>196</v>
      </c>
      <c r="BM206" s="156" t="s">
        <v>1808</v>
      </c>
    </row>
    <row r="207" spans="1:65" s="2" customFormat="1" ht="16.5" customHeight="1">
      <c r="A207" s="34"/>
      <c r="B207" s="144"/>
      <c r="C207" s="145" t="s">
        <v>1231</v>
      </c>
      <c r="D207" s="145" t="s">
        <v>191</v>
      </c>
      <c r="E207" s="146" t="s">
        <v>1809</v>
      </c>
      <c r="F207" s="147" t="s">
        <v>1810</v>
      </c>
      <c r="G207" s="148" t="s">
        <v>212</v>
      </c>
      <c r="H207" s="149">
        <v>8.1199999999999992</v>
      </c>
      <c r="I207" s="150"/>
      <c r="J207" s="151">
        <f t="shared" si="50"/>
        <v>0</v>
      </c>
      <c r="K207" s="147" t="s">
        <v>297</v>
      </c>
      <c r="L207" s="35"/>
      <c r="M207" s="152" t="s">
        <v>3</v>
      </c>
      <c r="N207" s="153" t="s">
        <v>47</v>
      </c>
      <c r="O207" s="55"/>
      <c r="P207" s="154">
        <f t="shared" si="51"/>
        <v>0</v>
      </c>
      <c r="Q207" s="154">
        <v>0</v>
      </c>
      <c r="R207" s="154">
        <f t="shared" si="52"/>
        <v>0</v>
      </c>
      <c r="S207" s="154">
        <v>0</v>
      </c>
      <c r="T207" s="155">
        <f t="shared" si="53"/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56" t="s">
        <v>196</v>
      </c>
      <c r="AT207" s="156" t="s">
        <v>191</v>
      </c>
      <c r="AU207" s="156" t="s">
        <v>83</v>
      </c>
      <c r="AY207" s="19" t="s">
        <v>189</v>
      </c>
      <c r="BE207" s="157">
        <f t="shared" si="54"/>
        <v>0</v>
      </c>
      <c r="BF207" s="157">
        <f t="shared" si="55"/>
        <v>0</v>
      </c>
      <c r="BG207" s="157">
        <f t="shared" si="56"/>
        <v>0</v>
      </c>
      <c r="BH207" s="157">
        <f t="shared" si="57"/>
        <v>0</v>
      </c>
      <c r="BI207" s="157">
        <f t="shared" si="58"/>
        <v>0</v>
      </c>
      <c r="BJ207" s="19" t="s">
        <v>83</v>
      </c>
      <c r="BK207" s="157">
        <f t="shared" si="59"/>
        <v>0</v>
      </c>
      <c r="BL207" s="19" t="s">
        <v>196</v>
      </c>
      <c r="BM207" s="156" t="s">
        <v>1811</v>
      </c>
    </row>
    <row r="208" spans="1:65" s="2" customFormat="1" ht="16.5" customHeight="1">
      <c r="A208" s="34"/>
      <c r="B208" s="144"/>
      <c r="C208" s="145" t="s">
        <v>1236</v>
      </c>
      <c r="D208" s="145" t="s">
        <v>191</v>
      </c>
      <c r="E208" s="146" t="s">
        <v>1812</v>
      </c>
      <c r="F208" s="147" t="s">
        <v>1813</v>
      </c>
      <c r="G208" s="148" t="s">
        <v>238</v>
      </c>
      <c r="H208" s="149">
        <v>2.25</v>
      </c>
      <c r="I208" s="150"/>
      <c r="J208" s="151">
        <f t="shared" si="50"/>
        <v>0</v>
      </c>
      <c r="K208" s="147" t="s">
        <v>297</v>
      </c>
      <c r="L208" s="35"/>
      <c r="M208" s="152" t="s">
        <v>3</v>
      </c>
      <c r="N208" s="153" t="s">
        <v>47</v>
      </c>
      <c r="O208" s="55"/>
      <c r="P208" s="154">
        <f t="shared" si="51"/>
        <v>0</v>
      </c>
      <c r="Q208" s="154">
        <v>0</v>
      </c>
      <c r="R208" s="154">
        <f t="shared" si="52"/>
        <v>0</v>
      </c>
      <c r="S208" s="154">
        <v>0</v>
      </c>
      <c r="T208" s="155">
        <f t="shared" si="53"/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56" t="s">
        <v>196</v>
      </c>
      <c r="AT208" s="156" t="s">
        <v>191</v>
      </c>
      <c r="AU208" s="156" t="s">
        <v>83</v>
      </c>
      <c r="AY208" s="19" t="s">
        <v>189</v>
      </c>
      <c r="BE208" s="157">
        <f t="shared" si="54"/>
        <v>0</v>
      </c>
      <c r="BF208" s="157">
        <f t="shared" si="55"/>
        <v>0</v>
      </c>
      <c r="BG208" s="157">
        <f t="shared" si="56"/>
        <v>0</v>
      </c>
      <c r="BH208" s="157">
        <f t="shared" si="57"/>
        <v>0</v>
      </c>
      <c r="BI208" s="157">
        <f t="shared" si="58"/>
        <v>0</v>
      </c>
      <c r="BJ208" s="19" t="s">
        <v>83</v>
      </c>
      <c r="BK208" s="157">
        <f t="shared" si="59"/>
        <v>0</v>
      </c>
      <c r="BL208" s="19" t="s">
        <v>196</v>
      </c>
      <c r="BM208" s="156" t="s">
        <v>1814</v>
      </c>
    </row>
    <row r="209" spans="1:65" s="2" customFormat="1" ht="16.5" customHeight="1">
      <c r="A209" s="34"/>
      <c r="B209" s="144"/>
      <c r="C209" s="145" t="s">
        <v>1239</v>
      </c>
      <c r="D209" s="145" t="s">
        <v>191</v>
      </c>
      <c r="E209" s="146" t="s">
        <v>1815</v>
      </c>
      <c r="F209" s="147" t="s">
        <v>1816</v>
      </c>
      <c r="G209" s="148" t="s">
        <v>238</v>
      </c>
      <c r="H209" s="149">
        <v>4.49</v>
      </c>
      <c r="I209" s="150"/>
      <c r="J209" s="151">
        <f t="shared" si="50"/>
        <v>0</v>
      </c>
      <c r="K209" s="147" t="s">
        <v>297</v>
      </c>
      <c r="L209" s="35"/>
      <c r="M209" s="152" t="s">
        <v>3</v>
      </c>
      <c r="N209" s="153" t="s">
        <v>47</v>
      </c>
      <c r="O209" s="55"/>
      <c r="P209" s="154">
        <f t="shared" si="51"/>
        <v>0</v>
      </c>
      <c r="Q209" s="154">
        <v>0</v>
      </c>
      <c r="R209" s="154">
        <f t="shared" si="52"/>
        <v>0</v>
      </c>
      <c r="S209" s="154">
        <v>0</v>
      </c>
      <c r="T209" s="155">
        <f t="shared" si="53"/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56" t="s">
        <v>196</v>
      </c>
      <c r="AT209" s="156" t="s">
        <v>191</v>
      </c>
      <c r="AU209" s="156" t="s">
        <v>83</v>
      </c>
      <c r="AY209" s="19" t="s">
        <v>189</v>
      </c>
      <c r="BE209" s="157">
        <f t="shared" si="54"/>
        <v>0</v>
      </c>
      <c r="BF209" s="157">
        <f t="shared" si="55"/>
        <v>0</v>
      </c>
      <c r="BG209" s="157">
        <f t="shared" si="56"/>
        <v>0</v>
      </c>
      <c r="BH209" s="157">
        <f t="shared" si="57"/>
        <v>0</v>
      </c>
      <c r="BI209" s="157">
        <f t="shared" si="58"/>
        <v>0</v>
      </c>
      <c r="BJ209" s="19" t="s">
        <v>83</v>
      </c>
      <c r="BK209" s="157">
        <f t="shared" si="59"/>
        <v>0</v>
      </c>
      <c r="BL209" s="19" t="s">
        <v>196</v>
      </c>
      <c r="BM209" s="156" t="s">
        <v>1817</v>
      </c>
    </row>
    <row r="210" spans="1:65" s="2" customFormat="1" ht="16.5" customHeight="1">
      <c r="A210" s="34"/>
      <c r="B210" s="144"/>
      <c r="C210" s="145" t="s">
        <v>1245</v>
      </c>
      <c r="D210" s="145" t="s">
        <v>191</v>
      </c>
      <c r="E210" s="146" t="s">
        <v>1818</v>
      </c>
      <c r="F210" s="147" t="s">
        <v>1819</v>
      </c>
      <c r="G210" s="148" t="s">
        <v>1820</v>
      </c>
      <c r="H210" s="149">
        <v>0.23</v>
      </c>
      <c r="I210" s="150"/>
      <c r="J210" s="151">
        <f t="shared" si="50"/>
        <v>0</v>
      </c>
      <c r="K210" s="147" t="s">
        <v>297</v>
      </c>
      <c r="L210" s="35"/>
      <c r="M210" s="152" t="s">
        <v>3</v>
      </c>
      <c r="N210" s="153" t="s">
        <v>47</v>
      </c>
      <c r="O210" s="55"/>
      <c r="P210" s="154">
        <f t="shared" si="51"/>
        <v>0</v>
      </c>
      <c r="Q210" s="154">
        <v>0</v>
      </c>
      <c r="R210" s="154">
        <f t="shared" si="52"/>
        <v>0</v>
      </c>
      <c r="S210" s="154">
        <v>0</v>
      </c>
      <c r="T210" s="155">
        <f t="shared" si="53"/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56" t="s">
        <v>196</v>
      </c>
      <c r="AT210" s="156" t="s">
        <v>191</v>
      </c>
      <c r="AU210" s="156" t="s">
        <v>83</v>
      </c>
      <c r="AY210" s="19" t="s">
        <v>189</v>
      </c>
      <c r="BE210" s="157">
        <f t="shared" si="54"/>
        <v>0</v>
      </c>
      <c r="BF210" s="157">
        <f t="shared" si="55"/>
        <v>0</v>
      </c>
      <c r="BG210" s="157">
        <f t="shared" si="56"/>
        <v>0</v>
      </c>
      <c r="BH210" s="157">
        <f t="shared" si="57"/>
        <v>0</v>
      </c>
      <c r="BI210" s="157">
        <f t="shared" si="58"/>
        <v>0</v>
      </c>
      <c r="BJ210" s="19" t="s">
        <v>83</v>
      </c>
      <c r="BK210" s="157">
        <f t="shared" si="59"/>
        <v>0</v>
      </c>
      <c r="BL210" s="19" t="s">
        <v>196</v>
      </c>
      <c r="BM210" s="156" t="s">
        <v>1821</v>
      </c>
    </row>
    <row r="211" spans="1:65" s="2" customFormat="1" ht="16.5" customHeight="1">
      <c r="A211" s="34"/>
      <c r="B211" s="144"/>
      <c r="C211" s="145" t="s">
        <v>1247</v>
      </c>
      <c r="D211" s="145" t="s">
        <v>191</v>
      </c>
      <c r="E211" s="146" t="s">
        <v>1822</v>
      </c>
      <c r="F211" s="147" t="s">
        <v>1823</v>
      </c>
      <c r="G211" s="148" t="s">
        <v>212</v>
      </c>
      <c r="H211" s="149">
        <v>3.7</v>
      </c>
      <c r="I211" s="150"/>
      <c r="J211" s="151">
        <f t="shared" si="50"/>
        <v>0</v>
      </c>
      <c r="K211" s="147" t="s">
        <v>297</v>
      </c>
      <c r="L211" s="35"/>
      <c r="M211" s="152" t="s">
        <v>3</v>
      </c>
      <c r="N211" s="153" t="s">
        <v>47</v>
      </c>
      <c r="O211" s="55"/>
      <c r="P211" s="154">
        <f t="shared" si="51"/>
        <v>0</v>
      </c>
      <c r="Q211" s="154">
        <v>0</v>
      </c>
      <c r="R211" s="154">
        <f t="shared" si="52"/>
        <v>0</v>
      </c>
      <c r="S211" s="154">
        <v>0</v>
      </c>
      <c r="T211" s="155">
        <f t="shared" si="53"/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56" t="s">
        <v>196</v>
      </c>
      <c r="AT211" s="156" t="s">
        <v>191</v>
      </c>
      <c r="AU211" s="156" t="s">
        <v>83</v>
      </c>
      <c r="AY211" s="19" t="s">
        <v>189</v>
      </c>
      <c r="BE211" s="157">
        <f t="shared" si="54"/>
        <v>0</v>
      </c>
      <c r="BF211" s="157">
        <f t="shared" si="55"/>
        <v>0</v>
      </c>
      <c r="BG211" s="157">
        <f t="shared" si="56"/>
        <v>0</v>
      </c>
      <c r="BH211" s="157">
        <f t="shared" si="57"/>
        <v>0</v>
      </c>
      <c r="BI211" s="157">
        <f t="shared" si="58"/>
        <v>0</v>
      </c>
      <c r="BJ211" s="19" t="s">
        <v>83</v>
      </c>
      <c r="BK211" s="157">
        <f t="shared" si="59"/>
        <v>0</v>
      </c>
      <c r="BL211" s="19" t="s">
        <v>196</v>
      </c>
      <c r="BM211" s="156" t="s">
        <v>1824</v>
      </c>
    </row>
    <row r="212" spans="1:65" s="2" customFormat="1" ht="16.5" customHeight="1">
      <c r="A212" s="34"/>
      <c r="B212" s="144"/>
      <c r="C212" s="145" t="s">
        <v>1254</v>
      </c>
      <c r="D212" s="145" t="s">
        <v>191</v>
      </c>
      <c r="E212" s="146" t="s">
        <v>1825</v>
      </c>
      <c r="F212" s="147" t="s">
        <v>1826</v>
      </c>
      <c r="G212" s="148" t="s">
        <v>221</v>
      </c>
      <c r="H212" s="149">
        <v>18.48</v>
      </c>
      <c r="I212" s="150"/>
      <c r="J212" s="151">
        <f t="shared" si="50"/>
        <v>0</v>
      </c>
      <c r="K212" s="147" t="s">
        <v>297</v>
      </c>
      <c r="L212" s="35"/>
      <c r="M212" s="152" t="s">
        <v>3</v>
      </c>
      <c r="N212" s="153" t="s">
        <v>47</v>
      </c>
      <c r="O212" s="55"/>
      <c r="P212" s="154">
        <f t="shared" si="51"/>
        <v>0</v>
      </c>
      <c r="Q212" s="154">
        <v>0</v>
      </c>
      <c r="R212" s="154">
        <f t="shared" si="52"/>
        <v>0</v>
      </c>
      <c r="S212" s="154">
        <v>0</v>
      </c>
      <c r="T212" s="155">
        <f t="shared" si="53"/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56" t="s">
        <v>196</v>
      </c>
      <c r="AT212" s="156" t="s">
        <v>191</v>
      </c>
      <c r="AU212" s="156" t="s">
        <v>83</v>
      </c>
      <c r="AY212" s="19" t="s">
        <v>189</v>
      </c>
      <c r="BE212" s="157">
        <f t="shared" si="54"/>
        <v>0</v>
      </c>
      <c r="BF212" s="157">
        <f t="shared" si="55"/>
        <v>0</v>
      </c>
      <c r="BG212" s="157">
        <f t="shared" si="56"/>
        <v>0</v>
      </c>
      <c r="BH212" s="157">
        <f t="shared" si="57"/>
        <v>0</v>
      </c>
      <c r="BI212" s="157">
        <f t="shared" si="58"/>
        <v>0</v>
      </c>
      <c r="BJ212" s="19" t="s">
        <v>83</v>
      </c>
      <c r="BK212" s="157">
        <f t="shared" si="59"/>
        <v>0</v>
      </c>
      <c r="BL212" s="19" t="s">
        <v>196</v>
      </c>
      <c r="BM212" s="156" t="s">
        <v>1827</v>
      </c>
    </row>
    <row r="213" spans="1:65" s="2" customFormat="1" ht="16.5" customHeight="1">
      <c r="A213" s="34"/>
      <c r="B213" s="144"/>
      <c r="C213" s="145" t="s">
        <v>1256</v>
      </c>
      <c r="D213" s="145" t="s">
        <v>191</v>
      </c>
      <c r="E213" s="146" t="s">
        <v>1828</v>
      </c>
      <c r="F213" s="147" t="s">
        <v>1829</v>
      </c>
      <c r="G213" s="148" t="s">
        <v>194</v>
      </c>
      <c r="H213" s="149">
        <v>2</v>
      </c>
      <c r="I213" s="150"/>
      <c r="J213" s="151">
        <f t="shared" si="50"/>
        <v>0</v>
      </c>
      <c r="K213" s="147" t="s">
        <v>297</v>
      </c>
      <c r="L213" s="35"/>
      <c r="M213" s="152" t="s">
        <v>3</v>
      </c>
      <c r="N213" s="153" t="s">
        <v>47</v>
      </c>
      <c r="O213" s="55"/>
      <c r="P213" s="154">
        <f t="shared" si="51"/>
        <v>0</v>
      </c>
      <c r="Q213" s="154">
        <v>0</v>
      </c>
      <c r="R213" s="154">
        <f t="shared" si="52"/>
        <v>0</v>
      </c>
      <c r="S213" s="154">
        <v>0</v>
      </c>
      <c r="T213" s="155">
        <f t="shared" si="53"/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56" t="s">
        <v>196</v>
      </c>
      <c r="AT213" s="156" t="s">
        <v>191</v>
      </c>
      <c r="AU213" s="156" t="s">
        <v>83</v>
      </c>
      <c r="AY213" s="19" t="s">
        <v>189</v>
      </c>
      <c r="BE213" s="157">
        <f t="shared" si="54"/>
        <v>0</v>
      </c>
      <c r="BF213" s="157">
        <f t="shared" si="55"/>
        <v>0</v>
      </c>
      <c r="BG213" s="157">
        <f t="shared" si="56"/>
        <v>0</v>
      </c>
      <c r="BH213" s="157">
        <f t="shared" si="57"/>
        <v>0</v>
      </c>
      <c r="BI213" s="157">
        <f t="shared" si="58"/>
        <v>0</v>
      </c>
      <c r="BJ213" s="19" t="s">
        <v>83</v>
      </c>
      <c r="BK213" s="157">
        <f t="shared" si="59"/>
        <v>0</v>
      </c>
      <c r="BL213" s="19" t="s">
        <v>196</v>
      </c>
      <c r="BM213" s="156" t="s">
        <v>1830</v>
      </c>
    </row>
    <row r="214" spans="1:65" s="2" customFormat="1" ht="16.5" customHeight="1">
      <c r="A214" s="34"/>
      <c r="B214" s="144"/>
      <c r="C214" s="145" t="s">
        <v>1267</v>
      </c>
      <c r="D214" s="145" t="s">
        <v>191</v>
      </c>
      <c r="E214" s="146" t="s">
        <v>1831</v>
      </c>
      <c r="F214" s="147" t="s">
        <v>1832</v>
      </c>
      <c r="G214" s="148" t="s">
        <v>221</v>
      </c>
      <c r="H214" s="149">
        <v>70.8</v>
      </c>
      <c r="I214" s="150"/>
      <c r="J214" s="151">
        <f t="shared" si="50"/>
        <v>0</v>
      </c>
      <c r="K214" s="147" t="s">
        <v>297</v>
      </c>
      <c r="L214" s="35"/>
      <c r="M214" s="152" t="s">
        <v>3</v>
      </c>
      <c r="N214" s="153" t="s">
        <v>47</v>
      </c>
      <c r="O214" s="55"/>
      <c r="P214" s="154">
        <f t="shared" si="51"/>
        <v>0</v>
      </c>
      <c r="Q214" s="154">
        <v>0</v>
      </c>
      <c r="R214" s="154">
        <f t="shared" si="52"/>
        <v>0</v>
      </c>
      <c r="S214" s="154">
        <v>0</v>
      </c>
      <c r="T214" s="155">
        <f t="shared" si="53"/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56" t="s">
        <v>196</v>
      </c>
      <c r="AT214" s="156" t="s">
        <v>191</v>
      </c>
      <c r="AU214" s="156" t="s">
        <v>83</v>
      </c>
      <c r="AY214" s="19" t="s">
        <v>189</v>
      </c>
      <c r="BE214" s="157">
        <f t="shared" si="54"/>
        <v>0</v>
      </c>
      <c r="BF214" s="157">
        <f t="shared" si="55"/>
        <v>0</v>
      </c>
      <c r="BG214" s="157">
        <f t="shared" si="56"/>
        <v>0</v>
      </c>
      <c r="BH214" s="157">
        <f t="shared" si="57"/>
        <v>0</v>
      </c>
      <c r="BI214" s="157">
        <f t="shared" si="58"/>
        <v>0</v>
      </c>
      <c r="BJ214" s="19" t="s">
        <v>83</v>
      </c>
      <c r="BK214" s="157">
        <f t="shared" si="59"/>
        <v>0</v>
      </c>
      <c r="BL214" s="19" t="s">
        <v>196</v>
      </c>
      <c r="BM214" s="156" t="s">
        <v>1833</v>
      </c>
    </row>
    <row r="215" spans="1:65" s="2" customFormat="1" ht="16.5" customHeight="1">
      <c r="A215" s="34"/>
      <c r="B215" s="144"/>
      <c r="C215" s="145" t="s">
        <v>1272</v>
      </c>
      <c r="D215" s="145" t="s">
        <v>191</v>
      </c>
      <c r="E215" s="146" t="s">
        <v>1834</v>
      </c>
      <c r="F215" s="147" t="s">
        <v>1835</v>
      </c>
      <c r="G215" s="148" t="s">
        <v>221</v>
      </c>
      <c r="H215" s="149">
        <v>16.8</v>
      </c>
      <c r="I215" s="150"/>
      <c r="J215" s="151">
        <f t="shared" si="50"/>
        <v>0</v>
      </c>
      <c r="K215" s="147" t="s">
        <v>297</v>
      </c>
      <c r="L215" s="35"/>
      <c r="M215" s="152" t="s">
        <v>3</v>
      </c>
      <c r="N215" s="153" t="s">
        <v>47</v>
      </c>
      <c r="O215" s="55"/>
      <c r="P215" s="154">
        <f t="shared" si="51"/>
        <v>0</v>
      </c>
      <c r="Q215" s="154">
        <v>0</v>
      </c>
      <c r="R215" s="154">
        <f t="shared" si="52"/>
        <v>0</v>
      </c>
      <c r="S215" s="154">
        <v>0</v>
      </c>
      <c r="T215" s="155">
        <f t="shared" si="53"/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56" t="s">
        <v>196</v>
      </c>
      <c r="AT215" s="156" t="s">
        <v>191</v>
      </c>
      <c r="AU215" s="156" t="s">
        <v>83</v>
      </c>
      <c r="AY215" s="19" t="s">
        <v>189</v>
      </c>
      <c r="BE215" s="157">
        <f t="shared" si="54"/>
        <v>0</v>
      </c>
      <c r="BF215" s="157">
        <f t="shared" si="55"/>
        <v>0</v>
      </c>
      <c r="BG215" s="157">
        <f t="shared" si="56"/>
        <v>0</v>
      </c>
      <c r="BH215" s="157">
        <f t="shared" si="57"/>
        <v>0</v>
      </c>
      <c r="BI215" s="157">
        <f t="shared" si="58"/>
        <v>0</v>
      </c>
      <c r="BJ215" s="19" t="s">
        <v>83</v>
      </c>
      <c r="BK215" s="157">
        <f t="shared" si="59"/>
        <v>0</v>
      </c>
      <c r="BL215" s="19" t="s">
        <v>196</v>
      </c>
      <c r="BM215" s="156" t="s">
        <v>1836</v>
      </c>
    </row>
    <row r="216" spans="1:65" s="2" customFormat="1" ht="16.5" customHeight="1">
      <c r="A216" s="34"/>
      <c r="B216" s="144"/>
      <c r="C216" s="145" t="s">
        <v>1275</v>
      </c>
      <c r="D216" s="145" t="s">
        <v>191</v>
      </c>
      <c r="E216" s="146" t="s">
        <v>1837</v>
      </c>
      <c r="F216" s="147" t="s">
        <v>1838</v>
      </c>
      <c r="G216" s="148" t="s">
        <v>194</v>
      </c>
      <c r="H216" s="149">
        <v>40.799999999999997</v>
      </c>
      <c r="I216" s="150"/>
      <c r="J216" s="151">
        <f t="shared" si="50"/>
        <v>0</v>
      </c>
      <c r="K216" s="147" t="s">
        <v>297</v>
      </c>
      <c r="L216" s="35"/>
      <c r="M216" s="152" t="s">
        <v>3</v>
      </c>
      <c r="N216" s="153" t="s">
        <v>47</v>
      </c>
      <c r="O216" s="55"/>
      <c r="P216" s="154">
        <f t="shared" si="51"/>
        <v>0</v>
      </c>
      <c r="Q216" s="154">
        <v>0</v>
      </c>
      <c r="R216" s="154">
        <f t="shared" si="52"/>
        <v>0</v>
      </c>
      <c r="S216" s="154">
        <v>0</v>
      </c>
      <c r="T216" s="155">
        <f t="shared" si="53"/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56" t="s">
        <v>196</v>
      </c>
      <c r="AT216" s="156" t="s">
        <v>191</v>
      </c>
      <c r="AU216" s="156" t="s">
        <v>83</v>
      </c>
      <c r="AY216" s="19" t="s">
        <v>189</v>
      </c>
      <c r="BE216" s="157">
        <f t="shared" si="54"/>
        <v>0</v>
      </c>
      <c r="BF216" s="157">
        <f t="shared" si="55"/>
        <v>0</v>
      </c>
      <c r="BG216" s="157">
        <f t="shared" si="56"/>
        <v>0</v>
      </c>
      <c r="BH216" s="157">
        <f t="shared" si="57"/>
        <v>0</v>
      </c>
      <c r="BI216" s="157">
        <f t="shared" si="58"/>
        <v>0</v>
      </c>
      <c r="BJ216" s="19" t="s">
        <v>83</v>
      </c>
      <c r="BK216" s="157">
        <f t="shared" si="59"/>
        <v>0</v>
      </c>
      <c r="BL216" s="19" t="s">
        <v>196</v>
      </c>
      <c r="BM216" s="156" t="s">
        <v>1839</v>
      </c>
    </row>
    <row r="217" spans="1:65" s="14" customFormat="1" ht="11.25">
      <c r="B217" s="171"/>
      <c r="D217" s="164" t="s">
        <v>200</v>
      </c>
      <c r="E217" s="172" t="s">
        <v>3</v>
      </c>
      <c r="F217" s="173" t="s">
        <v>1840</v>
      </c>
      <c r="H217" s="174">
        <v>40.799999999999997</v>
      </c>
      <c r="I217" s="175"/>
      <c r="L217" s="171"/>
      <c r="M217" s="176"/>
      <c r="N217" s="177"/>
      <c r="O217" s="177"/>
      <c r="P217" s="177"/>
      <c r="Q217" s="177"/>
      <c r="R217" s="177"/>
      <c r="S217" s="177"/>
      <c r="T217" s="178"/>
      <c r="AT217" s="172" t="s">
        <v>200</v>
      </c>
      <c r="AU217" s="172" t="s">
        <v>83</v>
      </c>
      <c r="AV217" s="14" t="s">
        <v>85</v>
      </c>
      <c r="AW217" s="14" t="s">
        <v>37</v>
      </c>
      <c r="AX217" s="14" t="s">
        <v>76</v>
      </c>
      <c r="AY217" s="172" t="s">
        <v>189</v>
      </c>
    </row>
    <row r="218" spans="1:65" s="15" customFormat="1" ht="11.25">
      <c r="B218" s="179"/>
      <c r="D218" s="164" t="s">
        <v>200</v>
      </c>
      <c r="E218" s="180" t="s">
        <v>3</v>
      </c>
      <c r="F218" s="181" t="s">
        <v>203</v>
      </c>
      <c r="H218" s="182">
        <v>40.799999999999997</v>
      </c>
      <c r="I218" s="183"/>
      <c r="L218" s="179"/>
      <c r="M218" s="184"/>
      <c r="N218" s="185"/>
      <c r="O218" s="185"/>
      <c r="P218" s="185"/>
      <c r="Q218" s="185"/>
      <c r="R218" s="185"/>
      <c r="S218" s="185"/>
      <c r="T218" s="186"/>
      <c r="AT218" s="180" t="s">
        <v>200</v>
      </c>
      <c r="AU218" s="180" t="s">
        <v>83</v>
      </c>
      <c r="AV218" s="15" t="s">
        <v>196</v>
      </c>
      <c r="AW218" s="15" t="s">
        <v>37</v>
      </c>
      <c r="AX218" s="15" t="s">
        <v>83</v>
      </c>
      <c r="AY218" s="180" t="s">
        <v>189</v>
      </c>
    </row>
    <row r="219" spans="1:65" s="2" customFormat="1" ht="16.5" customHeight="1">
      <c r="A219" s="34"/>
      <c r="B219" s="144"/>
      <c r="C219" s="145" t="s">
        <v>382</v>
      </c>
      <c r="D219" s="145" t="s">
        <v>191</v>
      </c>
      <c r="E219" s="146" t="s">
        <v>1841</v>
      </c>
      <c r="F219" s="147" t="s">
        <v>1842</v>
      </c>
      <c r="G219" s="148" t="s">
        <v>212</v>
      </c>
      <c r="H219" s="149">
        <v>35.659999999999997</v>
      </c>
      <c r="I219" s="150"/>
      <c r="J219" s="151">
        <f t="shared" ref="J219:J236" si="60">ROUND(I219*H219,2)</f>
        <v>0</v>
      </c>
      <c r="K219" s="147" t="s">
        <v>297</v>
      </c>
      <c r="L219" s="35"/>
      <c r="M219" s="152" t="s">
        <v>3</v>
      </c>
      <c r="N219" s="153" t="s">
        <v>47</v>
      </c>
      <c r="O219" s="55"/>
      <c r="P219" s="154">
        <f t="shared" ref="P219:P236" si="61">O219*H219</f>
        <v>0</v>
      </c>
      <c r="Q219" s="154">
        <v>0</v>
      </c>
      <c r="R219" s="154">
        <f t="shared" ref="R219:R236" si="62">Q219*H219</f>
        <v>0</v>
      </c>
      <c r="S219" s="154">
        <v>0</v>
      </c>
      <c r="T219" s="155">
        <f t="shared" ref="T219:T236" si="63"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56" t="s">
        <v>196</v>
      </c>
      <c r="AT219" s="156" t="s">
        <v>191</v>
      </c>
      <c r="AU219" s="156" t="s">
        <v>83</v>
      </c>
      <c r="AY219" s="19" t="s">
        <v>189</v>
      </c>
      <c r="BE219" s="157">
        <f t="shared" ref="BE219:BE236" si="64">IF(N219="základní",J219,0)</f>
        <v>0</v>
      </c>
      <c r="BF219" s="157">
        <f t="shared" ref="BF219:BF236" si="65">IF(N219="snížená",J219,0)</f>
        <v>0</v>
      </c>
      <c r="BG219" s="157">
        <f t="shared" ref="BG219:BG236" si="66">IF(N219="zákl. přenesená",J219,0)</f>
        <v>0</v>
      </c>
      <c r="BH219" s="157">
        <f t="shared" ref="BH219:BH236" si="67">IF(N219="sníž. přenesená",J219,0)</f>
        <v>0</v>
      </c>
      <c r="BI219" s="157">
        <f t="shared" ref="BI219:BI236" si="68">IF(N219="nulová",J219,0)</f>
        <v>0</v>
      </c>
      <c r="BJ219" s="19" t="s">
        <v>83</v>
      </c>
      <c r="BK219" s="157">
        <f t="shared" ref="BK219:BK236" si="69">ROUND(I219*H219,2)</f>
        <v>0</v>
      </c>
      <c r="BL219" s="19" t="s">
        <v>196</v>
      </c>
      <c r="BM219" s="156" t="s">
        <v>1843</v>
      </c>
    </row>
    <row r="220" spans="1:65" s="2" customFormat="1" ht="16.5" customHeight="1">
      <c r="A220" s="34"/>
      <c r="B220" s="144"/>
      <c r="C220" s="145" t="s">
        <v>1287</v>
      </c>
      <c r="D220" s="145" t="s">
        <v>191</v>
      </c>
      <c r="E220" s="146" t="s">
        <v>1844</v>
      </c>
      <c r="F220" s="147" t="s">
        <v>1845</v>
      </c>
      <c r="G220" s="148" t="s">
        <v>212</v>
      </c>
      <c r="H220" s="149">
        <v>2.52</v>
      </c>
      <c r="I220" s="150"/>
      <c r="J220" s="151">
        <f t="shared" si="60"/>
        <v>0</v>
      </c>
      <c r="K220" s="147" t="s">
        <v>297</v>
      </c>
      <c r="L220" s="35"/>
      <c r="M220" s="152" t="s">
        <v>3</v>
      </c>
      <c r="N220" s="153" t="s">
        <v>47</v>
      </c>
      <c r="O220" s="55"/>
      <c r="P220" s="154">
        <f t="shared" si="61"/>
        <v>0</v>
      </c>
      <c r="Q220" s="154">
        <v>0</v>
      </c>
      <c r="R220" s="154">
        <f t="shared" si="62"/>
        <v>0</v>
      </c>
      <c r="S220" s="154">
        <v>0</v>
      </c>
      <c r="T220" s="155">
        <f t="shared" si="63"/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56" t="s">
        <v>196</v>
      </c>
      <c r="AT220" s="156" t="s">
        <v>191</v>
      </c>
      <c r="AU220" s="156" t="s">
        <v>83</v>
      </c>
      <c r="AY220" s="19" t="s">
        <v>189</v>
      </c>
      <c r="BE220" s="157">
        <f t="shared" si="64"/>
        <v>0</v>
      </c>
      <c r="BF220" s="157">
        <f t="shared" si="65"/>
        <v>0</v>
      </c>
      <c r="BG220" s="157">
        <f t="shared" si="66"/>
        <v>0</v>
      </c>
      <c r="BH220" s="157">
        <f t="shared" si="67"/>
        <v>0</v>
      </c>
      <c r="BI220" s="157">
        <f t="shared" si="68"/>
        <v>0</v>
      </c>
      <c r="BJ220" s="19" t="s">
        <v>83</v>
      </c>
      <c r="BK220" s="157">
        <f t="shared" si="69"/>
        <v>0</v>
      </c>
      <c r="BL220" s="19" t="s">
        <v>196</v>
      </c>
      <c r="BM220" s="156" t="s">
        <v>1846</v>
      </c>
    </row>
    <row r="221" spans="1:65" s="2" customFormat="1" ht="16.5" customHeight="1">
      <c r="A221" s="34"/>
      <c r="B221" s="144"/>
      <c r="C221" s="145" t="s">
        <v>444</v>
      </c>
      <c r="D221" s="145" t="s">
        <v>191</v>
      </c>
      <c r="E221" s="146" t="s">
        <v>1847</v>
      </c>
      <c r="F221" s="147" t="s">
        <v>1848</v>
      </c>
      <c r="G221" s="148" t="s">
        <v>212</v>
      </c>
      <c r="H221" s="149">
        <v>8.1199999999999992</v>
      </c>
      <c r="I221" s="150"/>
      <c r="J221" s="151">
        <f t="shared" si="60"/>
        <v>0</v>
      </c>
      <c r="K221" s="147" t="s">
        <v>297</v>
      </c>
      <c r="L221" s="35"/>
      <c r="M221" s="152" t="s">
        <v>3</v>
      </c>
      <c r="N221" s="153" t="s">
        <v>47</v>
      </c>
      <c r="O221" s="55"/>
      <c r="P221" s="154">
        <f t="shared" si="61"/>
        <v>0</v>
      </c>
      <c r="Q221" s="154">
        <v>0</v>
      </c>
      <c r="R221" s="154">
        <f t="shared" si="62"/>
        <v>0</v>
      </c>
      <c r="S221" s="154">
        <v>0</v>
      </c>
      <c r="T221" s="155">
        <f t="shared" si="63"/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56" t="s">
        <v>196</v>
      </c>
      <c r="AT221" s="156" t="s">
        <v>191</v>
      </c>
      <c r="AU221" s="156" t="s">
        <v>83</v>
      </c>
      <c r="AY221" s="19" t="s">
        <v>189</v>
      </c>
      <c r="BE221" s="157">
        <f t="shared" si="64"/>
        <v>0</v>
      </c>
      <c r="BF221" s="157">
        <f t="shared" si="65"/>
        <v>0</v>
      </c>
      <c r="BG221" s="157">
        <f t="shared" si="66"/>
        <v>0</v>
      </c>
      <c r="BH221" s="157">
        <f t="shared" si="67"/>
        <v>0</v>
      </c>
      <c r="BI221" s="157">
        <f t="shared" si="68"/>
        <v>0</v>
      </c>
      <c r="BJ221" s="19" t="s">
        <v>83</v>
      </c>
      <c r="BK221" s="157">
        <f t="shared" si="69"/>
        <v>0</v>
      </c>
      <c r="BL221" s="19" t="s">
        <v>196</v>
      </c>
      <c r="BM221" s="156" t="s">
        <v>1849</v>
      </c>
    </row>
    <row r="222" spans="1:65" s="2" customFormat="1" ht="16.5" customHeight="1">
      <c r="A222" s="34"/>
      <c r="B222" s="144"/>
      <c r="C222" s="145" t="s">
        <v>1296</v>
      </c>
      <c r="D222" s="145" t="s">
        <v>191</v>
      </c>
      <c r="E222" s="146" t="s">
        <v>1850</v>
      </c>
      <c r="F222" s="147" t="s">
        <v>1851</v>
      </c>
      <c r="G222" s="148" t="s">
        <v>212</v>
      </c>
      <c r="H222" s="149">
        <v>1.0900000000000001</v>
      </c>
      <c r="I222" s="150"/>
      <c r="J222" s="151">
        <f t="shared" si="60"/>
        <v>0</v>
      </c>
      <c r="K222" s="147" t="s">
        <v>297</v>
      </c>
      <c r="L222" s="35"/>
      <c r="M222" s="152" t="s">
        <v>3</v>
      </c>
      <c r="N222" s="153" t="s">
        <v>47</v>
      </c>
      <c r="O222" s="55"/>
      <c r="P222" s="154">
        <f t="shared" si="61"/>
        <v>0</v>
      </c>
      <c r="Q222" s="154">
        <v>0</v>
      </c>
      <c r="R222" s="154">
        <f t="shared" si="62"/>
        <v>0</v>
      </c>
      <c r="S222" s="154">
        <v>0</v>
      </c>
      <c r="T222" s="155">
        <f t="shared" si="63"/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56" t="s">
        <v>196</v>
      </c>
      <c r="AT222" s="156" t="s">
        <v>191</v>
      </c>
      <c r="AU222" s="156" t="s">
        <v>83</v>
      </c>
      <c r="AY222" s="19" t="s">
        <v>189</v>
      </c>
      <c r="BE222" s="157">
        <f t="shared" si="64"/>
        <v>0</v>
      </c>
      <c r="BF222" s="157">
        <f t="shared" si="65"/>
        <v>0</v>
      </c>
      <c r="BG222" s="157">
        <f t="shared" si="66"/>
        <v>0</v>
      </c>
      <c r="BH222" s="157">
        <f t="shared" si="67"/>
        <v>0</v>
      </c>
      <c r="BI222" s="157">
        <f t="shared" si="68"/>
        <v>0</v>
      </c>
      <c r="BJ222" s="19" t="s">
        <v>83</v>
      </c>
      <c r="BK222" s="157">
        <f t="shared" si="69"/>
        <v>0</v>
      </c>
      <c r="BL222" s="19" t="s">
        <v>196</v>
      </c>
      <c r="BM222" s="156" t="s">
        <v>1852</v>
      </c>
    </row>
    <row r="223" spans="1:65" s="2" customFormat="1" ht="16.5" customHeight="1">
      <c r="A223" s="34"/>
      <c r="B223" s="144"/>
      <c r="C223" s="145" t="s">
        <v>1301</v>
      </c>
      <c r="D223" s="145" t="s">
        <v>191</v>
      </c>
      <c r="E223" s="146" t="s">
        <v>1853</v>
      </c>
      <c r="F223" s="147" t="s">
        <v>1854</v>
      </c>
      <c r="G223" s="148" t="s">
        <v>221</v>
      </c>
      <c r="H223" s="149">
        <v>43.52</v>
      </c>
      <c r="I223" s="150"/>
      <c r="J223" s="151">
        <f t="shared" si="60"/>
        <v>0</v>
      </c>
      <c r="K223" s="147" t="s">
        <v>297</v>
      </c>
      <c r="L223" s="35"/>
      <c r="M223" s="152" t="s">
        <v>3</v>
      </c>
      <c r="N223" s="153" t="s">
        <v>47</v>
      </c>
      <c r="O223" s="55"/>
      <c r="P223" s="154">
        <f t="shared" si="61"/>
        <v>0</v>
      </c>
      <c r="Q223" s="154">
        <v>0</v>
      </c>
      <c r="R223" s="154">
        <f t="shared" si="62"/>
        <v>0</v>
      </c>
      <c r="S223" s="154">
        <v>0</v>
      </c>
      <c r="T223" s="155">
        <f t="shared" si="63"/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56" t="s">
        <v>196</v>
      </c>
      <c r="AT223" s="156" t="s">
        <v>191</v>
      </c>
      <c r="AU223" s="156" t="s">
        <v>83</v>
      </c>
      <c r="AY223" s="19" t="s">
        <v>189</v>
      </c>
      <c r="BE223" s="157">
        <f t="shared" si="64"/>
        <v>0</v>
      </c>
      <c r="BF223" s="157">
        <f t="shared" si="65"/>
        <v>0</v>
      </c>
      <c r="BG223" s="157">
        <f t="shared" si="66"/>
        <v>0</v>
      </c>
      <c r="BH223" s="157">
        <f t="shared" si="67"/>
        <v>0</v>
      </c>
      <c r="BI223" s="157">
        <f t="shared" si="68"/>
        <v>0</v>
      </c>
      <c r="BJ223" s="19" t="s">
        <v>83</v>
      </c>
      <c r="BK223" s="157">
        <f t="shared" si="69"/>
        <v>0</v>
      </c>
      <c r="BL223" s="19" t="s">
        <v>196</v>
      </c>
      <c r="BM223" s="156" t="s">
        <v>1855</v>
      </c>
    </row>
    <row r="224" spans="1:65" s="2" customFormat="1" ht="16.5" customHeight="1">
      <c r="A224" s="34"/>
      <c r="B224" s="144"/>
      <c r="C224" s="145" t="s">
        <v>1307</v>
      </c>
      <c r="D224" s="145" t="s">
        <v>191</v>
      </c>
      <c r="E224" s="146" t="s">
        <v>1856</v>
      </c>
      <c r="F224" s="147" t="s">
        <v>1857</v>
      </c>
      <c r="G224" s="148" t="s">
        <v>221</v>
      </c>
      <c r="H224" s="149">
        <v>9.42</v>
      </c>
      <c r="I224" s="150"/>
      <c r="J224" s="151">
        <f t="shared" si="60"/>
        <v>0</v>
      </c>
      <c r="K224" s="147" t="s">
        <v>297</v>
      </c>
      <c r="L224" s="35"/>
      <c r="M224" s="152" t="s">
        <v>3</v>
      </c>
      <c r="N224" s="153" t="s">
        <v>47</v>
      </c>
      <c r="O224" s="55"/>
      <c r="P224" s="154">
        <f t="shared" si="61"/>
        <v>0</v>
      </c>
      <c r="Q224" s="154">
        <v>0</v>
      </c>
      <c r="R224" s="154">
        <f t="shared" si="62"/>
        <v>0</v>
      </c>
      <c r="S224" s="154">
        <v>0</v>
      </c>
      <c r="T224" s="155">
        <f t="shared" si="63"/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56" t="s">
        <v>196</v>
      </c>
      <c r="AT224" s="156" t="s">
        <v>191</v>
      </c>
      <c r="AU224" s="156" t="s">
        <v>83</v>
      </c>
      <c r="AY224" s="19" t="s">
        <v>189</v>
      </c>
      <c r="BE224" s="157">
        <f t="shared" si="64"/>
        <v>0</v>
      </c>
      <c r="BF224" s="157">
        <f t="shared" si="65"/>
        <v>0</v>
      </c>
      <c r="BG224" s="157">
        <f t="shared" si="66"/>
        <v>0</v>
      </c>
      <c r="BH224" s="157">
        <f t="shared" si="67"/>
        <v>0</v>
      </c>
      <c r="BI224" s="157">
        <f t="shared" si="68"/>
        <v>0</v>
      </c>
      <c r="BJ224" s="19" t="s">
        <v>83</v>
      </c>
      <c r="BK224" s="157">
        <f t="shared" si="69"/>
        <v>0</v>
      </c>
      <c r="BL224" s="19" t="s">
        <v>196</v>
      </c>
      <c r="BM224" s="156" t="s">
        <v>1858</v>
      </c>
    </row>
    <row r="225" spans="1:65" s="2" customFormat="1" ht="16.5" customHeight="1">
      <c r="A225" s="34"/>
      <c r="B225" s="144"/>
      <c r="C225" s="145" t="s">
        <v>1312</v>
      </c>
      <c r="D225" s="145" t="s">
        <v>191</v>
      </c>
      <c r="E225" s="146" t="s">
        <v>1859</v>
      </c>
      <c r="F225" s="147" t="s">
        <v>1860</v>
      </c>
      <c r="G225" s="148" t="s">
        <v>221</v>
      </c>
      <c r="H225" s="149">
        <v>43.52</v>
      </c>
      <c r="I225" s="150"/>
      <c r="J225" s="151">
        <f t="shared" si="60"/>
        <v>0</v>
      </c>
      <c r="K225" s="147" t="s">
        <v>297</v>
      </c>
      <c r="L225" s="35"/>
      <c r="M225" s="152" t="s">
        <v>3</v>
      </c>
      <c r="N225" s="153" t="s">
        <v>47</v>
      </c>
      <c r="O225" s="55"/>
      <c r="P225" s="154">
        <f t="shared" si="61"/>
        <v>0</v>
      </c>
      <c r="Q225" s="154">
        <v>0</v>
      </c>
      <c r="R225" s="154">
        <f t="shared" si="62"/>
        <v>0</v>
      </c>
      <c r="S225" s="154">
        <v>0</v>
      </c>
      <c r="T225" s="155">
        <f t="shared" si="63"/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56" t="s">
        <v>196</v>
      </c>
      <c r="AT225" s="156" t="s">
        <v>191</v>
      </c>
      <c r="AU225" s="156" t="s">
        <v>83</v>
      </c>
      <c r="AY225" s="19" t="s">
        <v>189</v>
      </c>
      <c r="BE225" s="157">
        <f t="shared" si="64"/>
        <v>0</v>
      </c>
      <c r="BF225" s="157">
        <f t="shared" si="65"/>
        <v>0</v>
      </c>
      <c r="BG225" s="157">
        <f t="shared" si="66"/>
        <v>0</v>
      </c>
      <c r="BH225" s="157">
        <f t="shared" si="67"/>
        <v>0</v>
      </c>
      <c r="BI225" s="157">
        <f t="shared" si="68"/>
        <v>0</v>
      </c>
      <c r="BJ225" s="19" t="s">
        <v>83</v>
      </c>
      <c r="BK225" s="157">
        <f t="shared" si="69"/>
        <v>0</v>
      </c>
      <c r="BL225" s="19" t="s">
        <v>196</v>
      </c>
      <c r="BM225" s="156" t="s">
        <v>1861</v>
      </c>
    </row>
    <row r="226" spans="1:65" s="2" customFormat="1" ht="16.5" customHeight="1">
      <c r="A226" s="34"/>
      <c r="B226" s="144"/>
      <c r="C226" s="145" t="s">
        <v>1318</v>
      </c>
      <c r="D226" s="145" t="s">
        <v>191</v>
      </c>
      <c r="E226" s="146" t="s">
        <v>1862</v>
      </c>
      <c r="F226" s="147" t="s">
        <v>1863</v>
      </c>
      <c r="G226" s="148" t="s">
        <v>212</v>
      </c>
      <c r="H226" s="149">
        <v>74.37</v>
      </c>
      <c r="I226" s="150"/>
      <c r="J226" s="151">
        <f t="shared" si="60"/>
        <v>0</v>
      </c>
      <c r="K226" s="147" t="s">
        <v>297</v>
      </c>
      <c r="L226" s="35"/>
      <c r="M226" s="152" t="s">
        <v>3</v>
      </c>
      <c r="N226" s="153" t="s">
        <v>47</v>
      </c>
      <c r="O226" s="55"/>
      <c r="P226" s="154">
        <f t="shared" si="61"/>
        <v>0</v>
      </c>
      <c r="Q226" s="154">
        <v>0</v>
      </c>
      <c r="R226" s="154">
        <f t="shared" si="62"/>
        <v>0</v>
      </c>
      <c r="S226" s="154">
        <v>0</v>
      </c>
      <c r="T226" s="155">
        <f t="shared" si="63"/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56" t="s">
        <v>196</v>
      </c>
      <c r="AT226" s="156" t="s">
        <v>191</v>
      </c>
      <c r="AU226" s="156" t="s">
        <v>83</v>
      </c>
      <c r="AY226" s="19" t="s">
        <v>189</v>
      </c>
      <c r="BE226" s="157">
        <f t="shared" si="64"/>
        <v>0</v>
      </c>
      <c r="BF226" s="157">
        <f t="shared" si="65"/>
        <v>0</v>
      </c>
      <c r="BG226" s="157">
        <f t="shared" si="66"/>
        <v>0</v>
      </c>
      <c r="BH226" s="157">
        <f t="shared" si="67"/>
        <v>0</v>
      </c>
      <c r="BI226" s="157">
        <f t="shared" si="68"/>
        <v>0</v>
      </c>
      <c r="BJ226" s="19" t="s">
        <v>83</v>
      </c>
      <c r="BK226" s="157">
        <f t="shared" si="69"/>
        <v>0</v>
      </c>
      <c r="BL226" s="19" t="s">
        <v>196</v>
      </c>
      <c r="BM226" s="156" t="s">
        <v>1864</v>
      </c>
    </row>
    <row r="227" spans="1:65" s="2" customFormat="1" ht="16.5" customHeight="1">
      <c r="A227" s="34"/>
      <c r="B227" s="144"/>
      <c r="C227" s="145" t="s">
        <v>1324</v>
      </c>
      <c r="D227" s="145" t="s">
        <v>191</v>
      </c>
      <c r="E227" s="146" t="s">
        <v>1865</v>
      </c>
      <c r="F227" s="147" t="s">
        <v>1866</v>
      </c>
      <c r="G227" s="148" t="s">
        <v>212</v>
      </c>
      <c r="H227" s="149">
        <v>74.37</v>
      </c>
      <c r="I227" s="150"/>
      <c r="J227" s="151">
        <f t="shared" si="60"/>
        <v>0</v>
      </c>
      <c r="K227" s="147" t="s">
        <v>297</v>
      </c>
      <c r="L227" s="35"/>
      <c r="M227" s="152" t="s">
        <v>3</v>
      </c>
      <c r="N227" s="153" t="s">
        <v>47</v>
      </c>
      <c r="O227" s="55"/>
      <c r="P227" s="154">
        <f t="shared" si="61"/>
        <v>0</v>
      </c>
      <c r="Q227" s="154">
        <v>0</v>
      </c>
      <c r="R227" s="154">
        <f t="shared" si="62"/>
        <v>0</v>
      </c>
      <c r="S227" s="154">
        <v>0</v>
      </c>
      <c r="T227" s="155">
        <f t="shared" si="63"/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56" t="s">
        <v>196</v>
      </c>
      <c r="AT227" s="156" t="s">
        <v>191</v>
      </c>
      <c r="AU227" s="156" t="s">
        <v>83</v>
      </c>
      <c r="AY227" s="19" t="s">
        <v>189</v>
      </c>
      <c r="BE227" s="157">
        <f t="shared" si="64"/>
        <v>0</v>
      </c>
      <c r="BF227" s="157">
        <f t="shared" si="65"/>
        <v>0</v>
      </c>
      <c r="BG227" s="157">
        <f t="shared" si="66"/>
        <v>0</v>
      </c>
      <c r="BH227" s="157">
        <f t="shared" si="67"/>
        <v>0</v>
      </c>
      <c r="BI227" s="157">
        <f t="shared" si="68"/>
        <v>0</v>
      </c>
      <c r="BJ227" s="19" t="s">
        <v>83</v>
      </c>
      <c r="BK227" s="157">
        <f t="shared" si="69"/>
        <v>0</v>
      </c>
      <c r="BL227" s="19" t="s">
        <v>196</v>
      </c>
      <c r="BM227" s="156" t="s">
        <v>1867</v>
      </c>
    </row>
    <row r="228" spans="1:65" s="2" customFormat="1" ht="16.5" customHeight="1">
      <c r="A228" s="34"/>
      <c r="B228" s="144"/>
      <c r="C228" s="145" t="s">
        <v>1329</v>
      </c>
      <c r="D228" s="145" t="s">
        <v>191</v>
      </c>
      <c r="E228" s="146" t="s">
        <v>1868</v>
      </c>
      <c r="F228" s="147" t="s">
        <v>1869</v>
      </c>
      <c r="G228" s="148" t="s">
        <v>194</v>
      </c>
      <c r="H228" s="149">
        <v>50</v>
      </c>
      <c r="I228" s="150"/>
      <c r="J228" s="151">
        <f t="shared" si="60"/>
        <v>0</v>
      </c>
      <c r="K228" s="147" t="s">
        <v>297</v>
      </c>
      <c r="L228" s="35"/>
      <c r="M228" s="152" t="s">
        <v>3</v>
      </c>
      <c r="N228" s="153" t="s">
        <v>47</v>
      </c>
      <c r="O228" s="55"/>
      <c r="P228" s="154">
        <f t="shared" si="61"/>
        <v>0</v>
      </c>
      <c r="Q228" s="154">
        <v>0</v>
      </c>
      <c r="R228" s="154">
        <f t="shared" si="62"/>
        <v>0</v>
      </c>
      <c r="S228" s="154">
        <v>0</v>
      </c>
      <c r="T228" s="155">
        <f t="shared" si="63"/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56" t="s">
        <v>196</v>
      </c>
      <c r="AT228" s="156" t="s">
        <v>191</v>
      </c>
      <c r="AU228" s="156" t="s">
        <v>83</v>
      </c>
      <c r="AY228" s="19" t="s">
        <v>189</v>
      </c>
      <c r="BE228" s="157">
        <f t="shared" si="64"/>
        <v>0</v>
      </c>
      <c r="BF228" s="157">
        <f t="shared" si="65"/>
        <v>0</v>
      </c>
      <c r="BG228" s="157">
        <f t="shared" si="66"/>
        <v>0</v>
      </c>
      <c r="BH228" s="157">
        <f t="shared" si="67"/>
        <v>0</v>
      </c>
      <c r="BI228" s="157">
        <f t="shared" si="68"/>
        <v>0</v>
      </c>
      <c r="BJ228" s="19" t="s">
        <v>83</v>
      </c>
      <c r="BK228" s="157">
        <f t="shared" si="69"/>
        <v>0</v>
      </c>
      <c r="BL228" s="19" t="s">
        <v>196</v>
      </c>
      <c r="BM228" s="156" t="s">
        <v>1870</v>
      </c>
    </row>
    <row r="229" spans="1:65" s="2" customFormat="1" ht="16.5" customHeight="1">
      <c r="A229" s="34"/>
      <c r="B229" s="144"/>
      <c r="C229" s="145" t="s">
        <v>1335</v>
      </c>
      <c r="D229" s="145" t="s">
        <v>191</v>
      </c>
      <c r="E229" s="146" t="s">
        <v>1871</v>
      </c>
      <c r="F229" s="147" t="s">
        <v>1872</v>
      </c>
      <c r="G229" s="148" t="s">
        <v>194</v>
      </c>
      <c r="H229" s="149">
        <v>130</v>
      </c>
      <c r="I229" s="150"/>
      <c r="J229" s="151">
        <f t="shared" si="60"/>
        <v>0</v>
      </c>
      <c r="K229" s="147" t="s">
        <v>297</v>
      </c>
      <c r="L229" s="35"/>
      <c r="M229" s="152" t="s">
        <v>3</v>
      </c>
      <c r="N229" s="153" t="s">
        <v>47</v>
      </c>
      <c r="O229" s="55"/>
      <c r="P229" s="154">
        <f t="shared" si="61"/>
        <v>0</v>
      </c>
      <c r="Q229" s="154">
        <v>0</v>
      </c>
      <c r="R229" s="154">
        <f t="shared" si="62"/>
        <v>0</v>
      </c>
      <c r="S229" s="154">
        <v>0</v>
      </c>
      <c r="T229" s="155">
        <f t="shared" si="63"/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56" t="s">
        <v>196</v>
      </c>
      <c r="AT229" s="156" t="s">
        <v>191</v>
      </c>
      <c r="AU229" s="156" t="s">
        <v>83</v>
      </c>
      <c r="AY229" s="19" t="s">
        <v>189</v>
      </c>
      <c r="BE229" s="157">
        <f t="shared" si="64"/>
        <v>0</v>
      </c>
      <c r="BF229" s="157">
        <f t="shared" si="65"/>
        <v>0</v>
      </c>
      <c r="BG229" s="157">
        <f t="shared" si="66"/>
        <v>0</v>
      </c>
      <c r="BH229" s="157">
        <f t="shared" si="67"/>
        <v>0</v>
      </c>
      <c r="BI229" s="157">
        <f t="shared" si="68"/>
        <v>0</v>
      </c>
      <c r="BJ229" s="19" t="s">
        <v>83</v>
      </c>
      <c r="BK229" s="157">
        <f t="shared" si="69"/>
        <v>0</v>
      </c>
      <c r="BL229" s="19" t="s">
        <v>196</v>
      </c>
      <c r="BM229" s="156" t="s">
        <v>1873</v>
      </c>
    </row>
    <row r="230" spans="1:65" s="2" customFormat="1" ht="16.5" customHeight="1">
      <c r="A230" s="34"/>
      <c r="B230" s="144"/>
      <c r="C230" s="145" t="s">
        <v>1342</v>
      </c>
      <c r="D230" s="145" t="s">
        <v>191</v>
      </c>
      <c r="E230" s="146" t="s">
        <v>1874</v>
      </c>
      <c r="F230" s="147" t="s">
        <v>1875</v>
      </c>
      <c r="G230" s="148" t="s">
        <v>194</v>
      </c>
      <c r="H230" s="149">
        <v>6</v>
      </c>
      <c r="I230" s="150"/>
      <c r="J230" s="151">
        <f t="shared" si="60"/>
        <v>0</v>
      </c>
      <c r="K230" s="147" t="s">
        <v>297</v>
      </c>
      <c r="L230" s="35"/>
      <c r="M230" s="152" t="s">
        <v>3</v>
      </c>
      <c r="N230" s="153" t="s">
        <v>47</v>
      </c>
      <c r="O230" s="55"/>
      <c r="P230" s="154">
        <f t="shared" si="61"/>
        <v>0</v>
      </c>
      <c r="Q230" s="154">
        <v>0</v>
      </c>
      <c r="R230" s="154">
        <f t="shared" si="62"/>
        <v>0</v>
      </c>
      <c r="S230" s="154">
        <v>0</v>
      </c>
      <c r="T230" s="155">
        <f t="shared" si="63"/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56" t="s">
        <v>196</v>
      </c>
      <c r="AT230" s="156" t="s">
        <v>191</v>
      </c>
      <c r="AU230" s="156" t="s">
        <v>83</v>
      </c>
      <c r="AY230" s="19" t="s">
        <v>189</v>
      </c>
      <c r="BE230" s="157">
        <f t="shared" si="64"/>
        <v>0</v>
      </c>
      <c r="BF230" s="157">
        <f t="shared" si="65"/>
        <v>0</v>
      </c>
      <c r="BG230" s="157">
        <f t="shared" si="66"/>
        <v>0</v>
      </c>
      <c r="BH230" s="157">
        <f t="shared" si="67"/>
        <v>0</v>
      </c>
      <c r="BI230" s="157">
        <f t="shared" si="68"/>
        <v>0</v>
      </c>
      <c r="BJ230" s="19" t="s">
        <v>83</v>
      </c>
      <c r="BK230" s="157">
        <f t="shared" si="69"/>
        <v>0</v>
      </c>
      <c r="BL230" s="19" t="s">
        <v>196</v>
      </c>
      <c r="BM230" s="156" t="s">
        <v>1876</v>
      </c>
    </row>
    <row r="231" spans="1:65" s="2" customFormat="1" ht="16.5" customHeight="1">
      <c r="A231" s="34"/>
      <c r="B231" s="144"/>
      <c r="C231" s="145" t="s">
        <v>1351</v>
      </c>
      <c r="D231" s="145" t="s">
        <v>191</v>
      </c>
      <c r="E231" s="146" t="s">
        <v>1877</v>
      </c>
      <c r="F231" s="147" t="s">
        <v>1878</v>
      </c>
      <c r="G231" s="148" t="s">
        <v>194</v>
      </c>
      <c r="H231" s="149">
        <v>12</v>
      </c>
      <c r="I231" s="150"/>
      <c r="J231" s="151">
        <f t="shared" si="60"/>
        <v>0</v>
      </c>
      <c r="K231" s="147" t="s">
        <v>297</v>
      </c>
      <c r="L231" s="35"/>
      <c r="M231" s="152" t="s">
        <v>3</v>
      </c>
      <c r="N231" s="153" t="s">
        <v>47</v>
      </c>
      <c r="O231" s="55"/>
      <c r="P231" s="154">
        <f t="shared" si="61"/>
        <v>0</v>
      </c>
      <c r="Q231" s="154">
        <v>0</v>
      </c>
      <c r="R231" s="154">
        <f t="shared" si="62"/>
        <v>0</v>
      </c>
      <c r="S231" s="154">
        <v>0</v>
      </c>
      <c r="T231" s="155">
        <f t="shared" si="63"/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56" t="s">
        <v>196</v>
      </c>
      <c r="AT231" s="156" t="s">
        <v>191</v>
      </c>
      <c r="AU231" s="156" t="s">
        <v>83</v>
      </c>
      <c r="AY231" s="19" t="s">
        <v>189</v>
      </c>
      <c r="BE231" s="157">
        <f t="shared" si="64"/>
        <v>0</v>
      </c>
      <c r="BF231" s="157">
        <f t="shared" si="65"/>
        <v>0</v>
      </c>
      <c r="BG231" s="157">
        <f t="shared" si="66"/>
        <v>0</v>
      </c>
      <c r="BH231" s="157">
        <f t="shared" si="67"/>
        <v>0</v>
      </c>
      <c r="BI231" s="157">
        <f t="shared" si="68"/>
        <v>0</v>
      </c>
      <c r="BJ231" s="19" t="s">
        <v>83</v>
      </c>
      <c r="BK231" s="157">
        <f t="shared" si="69"/>
        <v>0</v>
      </c>
      <c r="BL231" s="19" t="s">
        <v>196</v>
      </c>
      <c r="BM231" s="156" t="s">
        <v>1879</v>
      </c>
    </row>
    <row r="232" spans="1:65" s="2" customFormat="1" ht="16.5" customHeight="1">
      <c r="A232" s="34"/>
      <c r="B232" s="144"/>
      <c r="C232" s="145" t="s">
        <v>80</v>
      </c>
      <c r="D232" s="145" t="s">
        <v>191</v>
      </c>
      <c r="E232" s="146" t="s">
        <v>1880</v>
      </c>
      <c r="F232" s="147" t="s">
        <v>1881</v>
      </c>
      <c r="G232" s="148" t="s">
        <v>473</v>
      </c>
      <c r="H232" s="149">
        <v>1</v>
      </c>
      <c r="I232" s="150"/>
      <c r="J232" s="151">
        <f t="shared" si="60"/>
        <v>0</v>
      </c>
      <c r="K232" s="147" t="s">
        <v>297</v>
      </c>
      <c r="L232" s="35"/>
      <c r="M232" s="152" t="s">
        <v>3</v>
      </c>
      <c r="N232" s="153" t="s">
        <v>47</v>
      </c>
      <c r="O232" s="55"/>
      <c r="P232" s="154">
        <f t="shared" si="61"/>
        <v>0</v>
      </c>
      <c r="Q232" s="154">
        <v>0</v>
      </c>
      <c r="R232" s="154">
        <f t="shared" si="62"/>
        <v>0</v>
      </c>
      <c r="S232" s="154">
        <v>0</v>
      </c>
      <c r="T232" s="155">
        <f t="shared" si="63"/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56" t="s">
        <v>196</v>
      </c>
      <c r="AT232" s="156" t="s">
        <v>191</v>
      </c>
      <c r="AU232" s="156" t="s">
        <v>83</v>
      </c>
      <c r="AY232" s="19" t="s">
        <v>189</v>
      </c>
      <c r="BE232" s="157">
        <f t="shared" si="64"/>
        <v>0</v>
      </c>
      <c r="BF232" s="157">
        <f t="shared" si="65"/>
        <v>0</v>
      </c>
      <c r="BG232" s="157">
        <f t="shared" si="66"/>
        <v>0</v>
      </c>
      <c r="BH232" s="157">
        <f t="shared" si="67"/>
        <v>0</v>
      </c>
      <c r="BI232" s="157">
        <f t="shared" si="68"/>
        <v>0</v>
      </c>
      <c r="BJ232" s="19" t="s">
        <v>83</v>
      </c>
      <c r="BK232" s="157">
        <f t="shared" si="69"/>
        <v>0</v>
      </c>
      <c r="BL232" s="19" t="s">
        <v>196</v>
      </c>
      <c r="BM232" s="156" t="s">
        <v>1882</v>
      </c>
    </row>
    <row r="233" spans="1:65" s="2" customFormat="1" ht="16.5" customHeight="1">
      <c r="A233" s="34"/>
      <c r="B233" s="144"/>
      <c r="C233" s="145" t="s">
        <v>1371</v>
      </c>
      <c r="D233" s="145" t="s">
        <v>191</v>
      </c>
      <c r="E233" s="146" t="s">
        <v>1883</v>
      </c>
      <c r="F233" s="147" t="s">
        <v>1884</v>
      </c>
      <c r="G233" s="148" t="s">
        <v>212</v>
      </c>
      <c r="H233" s="149">
        <v>2.2400000000000002</v>
      </c>
      <c r="I233" s="150"/>
      <c r="J233" s="151">
        <f t="shared" si="60"/>
        <v>0</v>
      </c>
      <c r="K233" s="147" t="s">
        <v>297</v>
      </c>
      <c r="L233" s="35"/>
      <c r="M233" s="152" t="s">
        <v>3</v>
      </c>
      <c r="N233" s="153" t="s">
        <v>47</v>
      </c>
      <c r="O233" s="55"/>
      <c r="P233" s="154">
        <f t="shared" si="61"/>
        <v>0</v>
      </c>
      <c r="Q233" s="154">
        <v>0</v>
      </c>
      <c r="R233" s="154">
        <f t="shared" si="62"/>
        <v>0</v>
      </c>
      <c r="S233" s="154">
        <v>0</v>
      </c>
      <c r="T233" s="155">
        <f t="shared" si="63"/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56" t="s">
        <v>196</v>
      </c>
      <c r="AT233" s="156" t="s">
        <v>191</v>
      </c>
      <c r="AU233" s="156" t="s">
        <v>83</v>
      </c>
      <c r="AY233" s="19" t="s">
        <v>189</v>
      </c>
      <c r="BE233" s="157">
        <f t="shared" si="64"/>
        <v>0</v>
      </c>
      <c r="BF233" s="157">
        <f t="shared" si="65"/>
        <v>0</v>
      </c>
      <c r="BG233" s="157">
        <f t="shared" si="66"/>
        <v>0</v>
      </c>
      <c r="BH233" s="157">
        <f t="shared" si="67"/>
        <v>0</v>
      </c>
      <c r="BI233" s="157">
        <f t="shared" si="68"/>
        <v>0</v>
      </c>
      <c r="BJ233" s="19" t="s">
        <v>83</v>
      </c>
      <c r="BK233" s="157">
        <f t="shared" si="69"/>
        <v>0</v>
      </c>
      <c r="BL233" s="19" t="s">
        <v>196</v>
      </c>
      <c r="BM233" s="156" t="s">
        <v>1885</v>
      </c>
    </row>
    <row r="234" spans="1:65" s="2" customFormat="1" ht="16.5" customHeight="1">
      <c r="A234" s="34"/>
      <c r="B234" s="144"/>
      <c r="C234" s="145" t="s">
        <v>1380</v>
      </c>
      <c r="D234" s="145" t="s">
        <v>191</v>
      </c>
      <c r="E234" s="146" t="s">
        <v>1886</v>
      </c>
      <c r="F234" s="147" t="s">
        <v>1887</v>
      </c>
      <c r="G234" s="148" t="s">
        <v>212</v>
      </c>
      <c r="H234" s="149">
        <v>114.25</v>
      </c>
      <c r="I234" s="150"/>
      <c r="J234" s="151">
        <f t="shared" si="60"/>
        <v>0</v>
      </c>
      <c r="K234" s="147" t="s">
        <v>297</v>
      </c>
      <c r="L234" s="35"/>
      <c r="M234" s="152" t="s">
        <v>3</v>
      </c>
      <c r="N234" s="153" t="s">
        <v>47</v>
      </c>
      <c r="O234" s="55"/>
      <c r="P234" s="154">
        <f t="shared" si="61"/>
        <v>0</v>
      </c>
      <c r="Q234" s="154">
        <v>0</v>
      </c>
      <c r="R234" s="154">
        <f t="shared" si="62"/>
        <v>0</v>
      </c>
      <c r="S234" s="154">
        <v>0</v>
      </c>
      <c r="T234" s="155">
        <f t="shared" si="63"/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56" t="s">
        <v>196</v>
      </c>
      <c r="AT234" s="156" t="s">
        <v>191</v>
      </c>
      <c r="AU234" s="156" t="s">
        <v>83</v>
      </c>
      <c r="AY234" s="19" t="s">
        <v>189</v>
      </c>
      <c r="BE234" s="157">
        <f t="shared" si="64"/>
        <v>0</v>
      </c>
      <c r="BF234" s="157">
        <f t="shared" si="65"/>
        <v>0</v>
      </c>
      <c r="BG234" s="157">
        <f t="shared" si="66"/>
        <v>0</v>
      </c>
      <c r="BH234" s="157">
        <f t="shared" si="67"/>
        <v>0</v>
      </c>
      <c r="BI234" s="157">
        <f t="shared" si="68"/>
        <v>0</v>
      </c>
      <c r="BJ234" s="19" t="s">
        <v>83</v>
      </c>
      <c r="BK234" s="157">
        <f t="shared" si="69"/>
        <v>0</v>
      </c>
      <c r="BL234" s="19" t="s">
        <v>196</v>
      </c>
      <c r="BM234" s="156" t="s">
        <v>1888</v>
      </c>
    </row>
    <row r="235" spans="1:65" s="2" customFormat="1" ht="16.5" customHeight="1">
      <c r="A235" s="34"/>
      <c r="B235" s="144"/>
      <c r="C235" s="145" t="s">
        <v>1386</v>
      </c>
      <c r="D235" s="145" t="s">
        <v>191</v>
      </c>
      <c r="E235" s="146" t="s">
        <v>1889</v>
      </c>
      <c r="F235" s="147" t="s">
        <v>1890</v>
      </c>
      <c r="G235" s="148" t="s">
        <v>194</v>
      </c>
      <c r="H235" s="149">
        <v>12</v>
      </c>
      <c r="I235" s="150"/>
      <c r="J235" s="151">
        <f t="shared" si="60"/>
        <v>0</v>
      </c>
      <c r="K235" s="147" t="s">
        <v>297</v>
      </c>
      <c r="L235" s="35"/>
      <c r="M235" s="152" t="s">
        <v>3</v>
      </c>
      <c r="N235" s="153" t="s">
        <v>47</v>
      </c>
      <c r="O235" s="55"/>
      <c r="P235" s="154">
        <f t="shared" si="61"/>
        <v>0</v>
      </c>
      <c r="Q235" s="154">
        <v>0</v>
      </c>
      <c r="R235" s="154">
        <f t="shared" si="62"/>
        <v>0</v>
      </c>
      <c r="S235" s="154">
        <v>0</v>
      </c>
      <c r="T235" s="155">
        <f t="shared" si="63"/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56" t="s">
        <v>196</v>
      </c>
      <c r="AT235" s="156" t="s">
        <v>191</v>
      </c>
      <c r="AU235" s="156" t="s">
        <v>83</v>
      </c>
      <c r="AY235" s="19" t="s">
        <v>189</v>
      </c>
      <c r="BE235" s="157">
        <f t="shared" si="64"/>
        <v>0</v>
      </c>
      <c r="BF235" s="157">
        <f t="shared" si="65"/>
        <v>0</v>
      </c>
      <c r="BG235" s="157">
        <f t="shared" si="66"/>
        <v>0</v>
      </c>
      <c r="BH235" s="157">
        <f t="shared" si="67"/>
        <v>0</v>
      </c>
      <c r="BI235" s="157">
        <f t="shared" si="68"/>
        <v>0</v>
      </c>
      <c r="BJ235" s="19" t="s">
        <v>83</v>
      </c>
      <c r="BK235" s="157">
        <f t="shared" si="69"/>
        <v>0</v>
      </c>
      <c r="BL235" s="19" t="s">
        <v>196</v>
      </c>
      <c r="BM235" s="156" t="s">
        <v>1891</v>
      </c>
    </row>
    <row r="236" spans="1:65" s="2" customFormat="1" ht="16.5" customHeight="1">
      <c r="A236" s="34"/>
      <c r="B236" s="144"/>
      <c r="C236" s="145" t="s">
        <v>1407</v>
      </c>
      <c r="D236" s="145" t="s">
        <v>191</v>
      </c>
      <c r="E236" s="146" t="s">
        <v>1892</v>
      </c>
      <c r="F236" s="147" t="s">
        <v>1893</v>
      </c>
      <c r="G236" s="148" t="s">
        <v>194</v>
      </c>
      <c r="H236" s="149">
        <v>198</v>
      </c>
      <c r="I236" s="150"/>
      <c r="J236" s="151">
        <f t="shared" si="60"/>
        <v>0</v>
      </c>
      <c r="K236" s="147" t="s">
        <v>297</v>
      </c>
      <c r="L236" s="35"/>
      <c r="M236" s="152" t="s">
        <v>3</v>
      </c>
      <c r="N236" s="153" t="s">
        <v>47</v>
      </c>
      <c r="O236" s="55"/>
      <c r="P236" s="154">
        <f t="shared" si="61"/>
        <v>0</v>
      </c>
      <c r="Q236" s="154">
        <v>0</v>
      </c>
      <c r="R236" s="154">
        <f t="shared" si="62"/>
        <v>0</v>
      </c>
      <c r="S236" s="154">
        <v>0</v>
      </c>
      <c r="T236" s="155">
        <f t="shared" si="63"/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56" t="s">
        <v>196</v>
      </c>
      <c r="AT236" s="156" t="s">
        <v>191</v>
      </c>
      <c r="AU236" s="156" t="s">
        <v>83</v>
      </c>
      <c r="AY236" s="19" t="s">
        <v>189</v>
      </c>
      <c r="BE236" s="157">
        <f t="shared" si="64"/>
        <v>0</v>
      </c>
      <c r="BF236" s="157">
        <f t="shared" si="65"/>
        <v>0</v>
      </c>
      <c r="BG236" s="157">
        <f t="shared" si="66"/>
        <v>0</v>
      </c>
      <c r="BH236" s="157">
        <f t="shared" si="67"/>
        <v>0</v>
      </c>
      <c r="BI236" s="157">
        <f t="shared" si="68"/>
        <v>0</v>
      </c>
      <c r="BJ236" s="19" t="s">
        <v>83</v>
      </c>
      <c r="BK236" s="157">
        <f t="shared" si="69"/>
        <v>0</v>
      </c>
      <c r="BL236" s="19" t="s">
        <v>196</v>
      </c>
      <c r="BM236" s="156" t="s">
        <v>1894</v>
      </c>
    </row>
    <row r="237" spans="1:65" s="14" customFormat="1" ht="11.25">
      <c r="B237" s="171"/>
      <c r="D237" s="164" t="s">
        <v>200</v>
      </c>
      <c r="E237" s="172" t="s">
        <v>3</v>
      </c>
      <c r="F237" s="173" t="s">
        <v>1895</v>
      </c>
      <c r="H237" s="174">
        <v>198</v>
      </c>
      <c r="I237" s="175"/>
      <c r="L237" s="171"/>
      <c r="M237" s="176"/>
      <c r="N237" s="177"/>
      <c r="O237" s="177"/>
      <c r="P237" s="177"/>
      <c r="Q237" s="177"/>
      <c r="R237" s="177"/>
      <c r="S237" s="177"/>
      <c r="T237" s="178"/>
      <c r="AT237" s="172" t="s">
        <v>200</v>
      </c>
      <c r="AU237" s="172" t="s">
        <v>83</v>
      </c>
      <c r="AV237" s="14" t="s">
        <v>85</v>
      </c>
      <c r="AW237" s="14" t="s">
        <v>37</v>
      </c>
      <c r="AX237" s="14" t="s">
        <v>76</v>
      </c>
      <c r="AY237" s="172" t="s">
        <v>189</v>
      </c>
    </row>
    <row r="238" spans="1:65" s="15" customFormat="1" ht="11.25">
      <c r="B238" s="179"/>
      <c r="D238" s="164" t="s">
        <v>200</v>
      </c>
      <c r="E238" s="180" t="s">
        <v>3</v>
      </c>
      <c r="F238" s="181" t="s">
        <v>203</v>
      </c>
      <c r="H238" s="182">
        <v>198</v>
      </c>
      <c r="I238" s="183"/>
      <c r="L238" s="179"/>
      <c r="M238" s="184"/>
      <c r="N238" s="185"/>
      <c r="O238" s="185"/>
      <c r="P238" s="185"/>
      <c r="Q238" s="185"/>
      <c r="R238" s="185"/>
      <c r="S238" s="185"/>
      <c r="T238" s="186"/>
      <c r="AT238" s="180" t="s">
        <v>200</v>
      </c>
      <c r="AU238" s="180" t="s">
        <v>83</v>
      </c>
      <c r="AV238" s="15" t="s">
        <v>196</v>
      </c>
      <c r="AW238" s="15" t="s">
        <v>37</v>
      </c>
      <c r="AX238" s="15" t="s">
        <v>83</v>
      </c>
      <c r="AY238" s="180" t="s">
        <v>189</v>
      </c>
    </row>
    <row r="239" spans="1:65" s="2" customFormat="1" ht="16.5" customHeight="1">
      <c r="A239" s="34"/>
      <c r="B239" s="144"/>
      <c r="C239" s="145" t="s">
        <v>1410</v>
      </c>
      <c r="D239" s="145" t="s">
        <v>191</v>
      </c>
      <c r="E239" s="146" t="s">
        <v>1896</v>
      </c>
      <c r="F239" s="147" t="s">
        <v>1897</v>
      </c>
      <c r="G239" s="148" t="s">
        <v>194</v>
      </c>
      <c r="H239" s="149">
        <v>2</v>
      </c>
      <c r="I239" s="150"/>
      <c r="J239" s="151">
        <f>ROUND(I239*H239,2)</f>
        <v>0</v>
      </c>
      <c r="K239" s="147" t="s">
        <v>297</v>
      </c>
      <c r="L239" s="35"/>
      <c r="M239" s="152" t="s">
        <v>3</v>
      </c>
      <c r="N239" s="153" t="s">
        <v>47</v>
      </c>
      <c r="O239" s="55"/>
      <c r="P239" s="154">
        <f>O239*H239</f>
        <v>0</v>
      </c>
      <c r="Q239" s="154">
        <v>0</v>
      </c>
      <c r="R239" s="154">
        <f>Q239*H239</f>
        <v>0</v>
      </c>
      <c r="S239" s="154">
        <v>0</v>
      </c>
      <c r="T239" s="155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56" t="s">
        <v>196</v>
      </c>
      <c r="AT239" s="156" t="s">
        <v>191</v>
      </c>
      <c r="AU239" s="156" t="s">
        <v>83</v>
      </c>
      <c r="AY239" s="19" t="s">
        <v>189</v>
      </c>
      <c r="BE239" s="157">
        <f>IF(N239="základní",J239,0)</f>
        <v>0</v>
      </c>
      <c r="BF239" s="157">
        <f>IF(N239="snížená",J239,0)</f>
        <v>0</v>
      </c>
      <c r="BG239" s="157">
        <f>IF(N239="zákl. přenesená",J239,0)</f>
        <v>0</v>
      </c>
      <c r="BH239" s="157">
        <f>IF(N239="sníž. přenesená",J239,0)</f>
        <v>0</v>
      </c>
      <c r="BI239" s="157">
        <f>IF(N239="nulová",J239,0)</f>
        <v>0</v>
      </c>
      <c r="BJ239" s="19" t="s">
        <v>83</v>
      </c>
      <c r="BK239" s="157">
        <f>ROUND(I239*H239,2)</f>
        <v>0</v>
      </c>
      <c r="BL239" s="19" t="s">
        <v>196</v>
      </c>
      <c r="BM239" s="156" t="s">
        <v>1898</v>
      </c>
    </row>
    <row r="240" spans="1:65" s="2" customFormat="1" ht="16.5" customHeight="1">
      <c r="A240" s="34"/>
      <c r="B240" s="144"/>
      <c r="C240" s="145" t="s">
        <v>1422</v>
      </c>
      <c r="D240" s="145" t="s">
        <v>191</v>
      </c>
      <c r="E240" s="146" t="s">
        <v>1899</v>
      </c>
      <c r="F240" s="147" t="s">
        <v>1900</v>
      </c>
      <c r="G240" s="148" t="s">
        <v>194</v>
      </c>
      <c r="H240" s="149">
        <v>1</v>
      </c>
      <c r="I240" s="150"/>
      <c r="J240" s="151">
        <f>ROUND(I240*H240,2)</f>
        <v>0</v>
      </c>
      <c r="K240" s="147" t="s">
        <v>297</v>
      </c>
      <c r="L240" s="35"/>
      <c r="M240" s="152" t="s">
        <v>3</v>
      </c>
      <c r="N240" s="153" t="s">
        <v>47</v>
      </c>
      <c r="O240" s="55"/>
      <c r="P240" s="154">
        <f>O240*H240</f>
        <v>0</v>
      </c>
      <c r="Q240" s="154">
        <v>0</v>
      </c>
      <c r="R240" s="154">
        <f>Q240*H240</f>
        <v>0</v>
      </c>
      <c r="S240" s="154">
        <v>0</v>
      </c>
      <c r="T240" s="155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56" t="s">
        <v>196</v>
      </c>
      <c r="AT240" s="156" t="s">
        <v>191</v>
      </c>
      <c r="AU240" s="156" t="s">
        <v>83</v>
      </c>
      <c r="AY240" s="19" t="s">
        <v>189</v>
      </c>
      <c r="BE240" s="157">
        <f>IF(N240="základní",J240,0)</f>
        <v>0</v>
      </c>
      <c r="BF240" s="157">
        <f>IF(N240="snížená",J240,0)</f>
        <v>0</v>
      </c>
      <c r="BG240" s="157">
        <f>IF(N240="zákl. přenesená",J240,0)</f>
        <v>0</v>
      </c>
      <c r="BH240" s="157">
        <f>IF(N240="sníž. přenesená",J240,0)</f>
        <v>0</v>
      </c>
      <c r="BI240" s="157">
        <f>IF(N240="nulová",J240,0)</f>
        <v>0</v>
      </c>
      <c r="BJ240" s="19" t="s">
        <v>83</v>
      </c>
      <c r="BK240" s="157">
        <f>ROUND(I240*H240,2)</f>
        <v>0</v>
      </c>
      <c r="BL240" s="19" t="s">
        <v>196</v>
      </c>
      <c r="BM240" s="156" t="s">
        <v>1901</v>
      </c>
    </row>
    <row r="241" spans="1:65" s="2" customFormat="1" ht="16.5" customHeight="1">
      <c r="A241" s="34"/>
      <c r="B241" s="144"/>
      <c r="C241" s="145" t="s">
        <v>1425</v>
      </c>
      <c r="D241" s="145" t="s">
        <v>191</v>
      </c>
      <c r="E241" s="146" t="s">
        <v>1902</v>
      </c>
      <c r="F241" s="147" t="s">
        <v>1903</v>
      </c>
      <c r="G241" s="148" t="s">
        <v>194</v>
      </c>
      <c r="H241" s="149">
        <v>59</v>
      </c>
      <c r="I241" s="150"/>
      <c r="J241" s="151">
        <f>ROUND(I241*H241,2)</f>
        <v>0</v>
      </c>
      <c r="K241" s="147" t="s">
        <v>297</v>
      </c>
      <c r="L241" s="35"/>
      <c r="M241" s="152" t="s">
        <v>3</v>
      </c>
      <c r="N241" s="153" t="s">
        <v>47</v>
      </c>
      <c r="O241" s="55"/>
      <c r="P241" s="154">
        <f>O241*H241</f>
        <v>0</v>
      </c>
      <c r="Q241" s="154">
        <v>0</v>
      </c>
      <c r="R241" s="154">
        <f>Q241*H241</f>
        <v>0</v>
      </c>
      <c r="S241" s="154">
        <v>0</v>
      </c>
      <c r="T241" s="155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56" t="s">
        <v>196</v>
      </c>
      <c r="AT241" s="156" t="s">
        <v>191</v>
      </c>
      <c r="AU241" s="156" t="s">
        <v>83</v>
      </c>
      <c r="AY241" s="19" t="s">
        <v>189</v>
      </c>
      <c r="BE241" s="157">
        <f>IF(N241="základní",J241,0)</f>
        <v>0</v>
      </c>
      <c r="BF241" s="157">
        <f>IF(N241="snížená",J241,0)</f>
        <v>0</v>
      </c>
      <c r="BG241" s="157">
        <f>IF(N241="zákl. přenesená",J241,0)</f>
        <v>0</v>
      </c>
      <c r="BH241" s="157">
        <f>IF(N241="sníž. přenesená",J241,0)</f>
        <v>0</v>
      </c>
      <c r="BI241" s="157">
        <f>IF(N241="nulová",J241,0)</f>
        <v>0</v>
      </c>
      <c r="BJ241" s="19" t="s">
        <v>83</v>
      </c>
      <c r="BK241" s="157">
        <f>ROUND(I241*H241,2)</f>
        <v>0</v>
      </c>
      <c r="BL241" s="19" t="s">
        <v>196</v>
      </c>
      <c r="BM241" s="156" t="s">
        <v>1904</v>
      </c>
    </row>
    <row r="242" spans="1:65" s="14" customFormat="1" ht="11.25">
      <c r="B242" s="171"/>
      <c r="D242" s="164" t="s">
        <v>200</v>
      </c>
      <c r="E242" s="172" t="s">
        <v>3</v>
      </c>
      <c r="F242" s="173" t="s">
        <v>1905</v>
      </c>
      <c r="H242" s="174">
        <v>59</v>
      </c>
      <c r="I242" s="175"/>
      <c r="L242" s="171"/>
      <c r="M242" s="176"/>
      <c r="N242" s="177"/>
      <c r="O242" s="177"/>
      <c r="P242" s="177"/>
      <c r="Q242" s="177"/>
      <c r="R242" s="177"/>
      <c r="S242" s="177"/>
      <c r="T242" s="178"/>
      <c r="AT242" s="172" t="s">
        <v>200</v>
      </c>
      <c r="AU242" s="172" t="s">
        <v>83</v>
      </c>
      <c r="AV242" s="14" t="s">
        <v>85</v>
      </c>
      <c r="AW242" s="14" t="s">
        <v>37</v>
      </c>
      <c r="AX242" s="14" t="s">
        <v>76</v>
      </c>
      <c r="AY242" s="172" t="s">
        <v>189</v>
      </c>
    </row>
    <row r="243" spans="1:65" s="15" customFormat="1" ht="11.25">
      <c r="B243" s="179"/>
      <c r="D243" s="164" t="s">
        <v>200</v>
      </c>
      <c r="E243" s="180" t="s">
        <v>3</v>
      </c>
      <c r="F243" s="181" t="s">
        <v>203</v>
      </c>
      <c r="H243" s="182">
        <v>59</v>
      </c>
      <c r="I243" s="183"/>
      <c r="L243" s="179"/>
      <c r="M243" s="184"/>
      <c r="N243" s="185"/>
      <c r="O243" s="185"/>
      <c r="P243" s="185"/>
      <c r="Q243" s="185"/>
      <c r="R243" s="185"/>
      <c r="S243" s="185"/>
      <c r="T243" s="186"/>
      <c r="AT243" s="180" t="s">
        <v>200</v>
      </c>
      <c r="AU243" s="180" t="s">
        <v>83</v>
      </c>
      <c r="AV243" s="15" t="s">
        <v>196</v>
      </c>
      <c r="AW243" s="15" t="s">
        <v>37</v>
      </c>
      <c r="AX243" s="15" t="s">
        <v>83</v>
      </c>
      <c r="AY243" s="180" t="s">
        <v>189</v>
      </c>
    </row>
    <row r="244" spans="1:65" s="2" customFormat="1" ht="16.5" customHeight="1">
      <c r="A244" s="34"/>
      <c r="B244" s="144"/>
      <c r="C244" s="145" t="s">
        <v>1431</v>
      </c>
      <c r="D244" s="145" t="s">
        <v>191</v>
      </c>
      <c r="E244" s="146" t="s">
        <v>1906</v>
      </c>
      <c r="F244" s="147" t="s">
        <v>1907</v>
      </c>
      <c r="G244" s="148" t="s">
        <v>194</v>
      </c>
      <c r="H244" s="149">
        <v>229.95</v>
      </c>
      <c r="I244" s="150"/>
      <c r="J244" s="151">
        <f>ROUND(I244*H244,2)</f>
        <v>0</v>
      </c>
      <c r="K244" s="147" t="s">
        <v>297</v>
      </c>
      <c r="L244" s="35"/>
      <c r="M244" s="152" t="s">
        <v>3</v>
      </c>
      <c r="N244" s="153" t="s">
        <v>47</v>
      </c>
      <c r="O244" s="55"/>
      <c r="P244" s="154">
        <f>O244*H244</f>
        <v>0</v>
      </c>
      <c r="Q244" s="154">
        <v>0</v>
      </c>
      <c r="R244" s="154">
        <f>Q244*H244</f>
        <v>0</v>
      </c>
      <c r="S244" s="154">
        <v>0</v>
      </c>
      <c r="T244" s="155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56" t="s">
        <v>196</v>
      </c>
      <c r="AT244" s="156" t="s">
        <v>191</v>
      </c>
      <c r="AU244" s="156" t="s">
        <v>83</v>
      </c>
      <c r="AY244" s="19" t="s">
        <v>189</v>
      </c>
      <c r="BE244" s="157">
        <f>IF(N244="základní",J244,0)</f>
        <v>0</v>
      </c>
      <c r="BF244" s="157">
        <f>IF(N244="snížená",J244,0)</f>
        <v>0</v>
      </c>
      <c r="BG244" s="157">
        <f>IF(N244="zákl. přenesená",J244,0)</f>
        <v>0</v>
      </c>
      <c r="BH244" s="157">
        <f>IF(N244="sníž. přenesená",J244,0)</f>
        <v>0</v>
      </c>
      <c r="BI244" s="157">
        <f>IF(N244="nulová",J244,0)</f>
        <v>0</v>
      </c>
      <c r="BJ244" s="19" t="s">
        <v>83</v>
      </c>
      <c r="BK244" s="157">
        <f>ROUND(I244*H244,2)</f>
        <v>0</v>
      </c>
      <c r="BL244" s="19" t="s">
        <v>196</v>
      </c>
      <c r="BM244" s="156" t="s">
        <v>1908</v>
      </c>
    </row>
    <row r="245" spans="1:65" s="14" customFormat="1" ht="11.25">
      <c r="B245" s="171"/>
      <c r="D245" s="164" t="s">
        <v>200</v>
      </c>
      <c r="E245" s="172" t="s">
        <v>3</v>
      </c>
      <c r="F245" s="173" t="s">
        <v>1909</v>
      </c>
      <c r="H245" s="174">
        <v>229.95</v>
      </c>
      <c r="I245" s="175"/>
      <c r="L245" s="171"/>
      <c r="M245" s="176"/>
      <c r="N245" s="177"/>
      <c r="O245" s="177"/>
      <c r="P245" s="177"/>
      <c r="Q245" s="177"/>
      <c r="R245" s="177"/>
      <c r="S245" s="177"/>
      <c r="T245" s="178"/>
      <c r="AT245" s="172" t="s">
        <v>200</v>
      </c>
      <c r="AU245" s="172" t="s">
        <v>83</v>
      </c>
      <c r="AV245" s="14" t="s">
        <v>85</v>
      </c>
      <c r="AW245" s="14" t="s">
        <v>37</v>
      </c>
      <c r="AX245" s="14" t="s">
        <v>76</v>
      </c>
      <c r="AY245" s="172" t="s">
        <v>189</v>
      </c>
    </row>
    <row r="246" spans="1:65" s="15" customFormat="1" ht="11.25">
      <c r="B246" s="179"/>
      <c r="D246" s="164" t="s">
        <v>200</v>
      </c>
      <c r="E246" s="180" t="s">
        <v>3</v>
      </c>
      <c r="F246" s="181" t="s">
        <v>203</v>
      </c>
      <c r="H246" s="182">
        <v>229.95</v>
      </c>
      <c r="I246" s="183"/>
      <c r="L246" s="179"/>
      <c r="M246" s="184"/>
      <c r="N246" s="185"/>
      <c r="O246" s="185"/>
      <c r="P246" s="185"/>
      <c r="Q246" s="185"/>
      <c r="R246" s="185"/>
      <c r="S246" s="185"/>
      <c r="T246" s="186"/>
      <c r="AT246" s="180" t="s">
        <v>200</v>
      </c>
      <c r="AU246" s="180" t="s">
        <v>83</v>
      </c>
      <c r="AV246" s="15" t="s">
        <v>196</v>
      </c>
      <c r="AW246" s="15" t="s">
        <v>37</v>
      </c>
      <c r="AX246" s="15" t="s">
        <v>83</v>
      </c>
      <c r="AY246" s="180" t="s">
        <v>189</v>
      </c>
    </row>
    <row r="247" spans="1:65" s="2" customFormat="1" ht="16.5" customHeight="1">
      <c r="A247" s="34"/>
      <c r="B247" s="144"/>
      <c r="C247" s="145" t="s">
        <v>1436</v>
      </c>
      <c r="D247" s="145" t="s">
        <v>191</v>
      </c>
      <c r="E247" s="146" t="s">
        <v>1910</v>
      </c>
      <c r="F247" s="147" t="s">
        <v>1911</v>
      </c>
      <c r="G247" s="148" t="s">
        <v>473</v>
      </c>
      <c r="H247" s="149">
        <v>1</v>
      </c>
      <c r="I247" s="150"/>
      <c r="J247" s="151">
        <f>ROUND(I247*H247,2)</f>
        <v>0</v>
      </c>
      <c r="K247" s="147" t="s">
        <v>297</v>
      </c>
      <c r="L247" s="35"/>
      <c r="M247" s="152" t="s">
        <v>3</v>
      </c>
      <c r="N247" s="153" t="s">
        <v>47</v>
      </c>
      <c r="O247" s="55"/>
      <c r="P247" s="154">
        <f>O247*H247</f>
        <v>0</v>
      </c>
      <c r="Q247" s="154">
        <v>0</v>
      </c>
      <c r="R247" s="154">
        <f>Q247*H247</f>
        <v>0</v>
      </c>
      <c r="S247" s="154">
        <v>0</v>
      </c>
      <c r="T247" s="155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56" t="s">
        <v>196</v>
      </c>
      <c r="AT247" s="156" t="s">
        <v>191</v>
      </c>
      <c r="AU247" s="156" t="s">
        <v>83</v>
      </c>
      <c r="AY247" s="19" t="s">
        <v>189</v>
      </c>
      <c r="BE247" s="157">
        <f>IF(N247="základní",J247,0)</f>
        <v>0</v>
      </c>
      <c r="BF247" s="157">
        <f>IF(N247="snížená",J247,0)</f>
        <v>0</v>
      </c>
      <c r="BG247" s="157">
        <f>IF(N247="zákl. přenesená",J247,0)</f>
        <v>0</v>
      </c>
      <c r="BH247" s="157">
        <f>IF(N247="sníž. přenesená",J247,0)</f>
        <v>0</v>
      </c>
      <c r="BI247" s="157">
        <f>IF(N247="nulová",J247,0)</f>
        <v>0</v>
      </c>
      <c r="BJ247" s="19" t="s">
        <v>83</v>
      </c>
      <c r="BK247" s="157">
        <f>ROUND(I247*H247,2)</f>
        <v>0</v>
      </c>
      <c r="BL247" s="19" t="s">
        <v>196</v>
      </c>
      <c r="BM247" s="156" t="s">
        <v>1912</v>
      </c>
    </row>
    <row r="248" spans="1:65" s="2" customFormat="1" ht="16.5" customHeight="1">
      <c r="A248" s="34"/>
      <c r="B248" s="144"/>
      <c r="C248" s="145" t="s">
        <v>1441</v>
      </c>
      <c r="D248" s="145" t="s">
        <v>191</v>
      </c>
      <c r="E248" s="146" t="s">
        <v>1913</v>
      </c>
      <c r="F248" s="147" t="s">
        <v>1914</v>
      </c>
      <c r="G248" s="148" t="s">
        <v>194</v>
      </c>
      <c r="H248" s="149">
        <v>246.75</v>
      </c>
      <c r="I248" s="150"/>
      <c r="J248" s="151">
        <f>ROUND(I248*H248,2)</f>
        <v>0</v>
      </c>
      <c r="K248" s="147" t="s">
        <v>297</v>
      </c>
      <c r="L248" s="35"/>
      <c r="M248" s="152" t="s">
        <v>3</v>
      </c>
      <c r="N248" s="153" t="s">
        <v>47</v>
      </c>
      <c r="O248" s="55"/>
      <c r="P248" s="154">
        <f>O248*H248</f>
        <v>0</v>
      </c>
      <c r="Q248" s="154">
        <v>0</v>
      </c>
      <c r="R248" s="154">
        <f>Q248*H248</f>
        <v>0</v>
      </c>
      <c r="S248" s="154">
        <v>0</v>
      </c>
      <c r="T248" s="155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56" t="s">
        <v>196</v>
      </c>
      <c r="AT248" s="156" t="s">
        <v>191</v>
      </c>
      <c r="AU248" s="156" t="s">
        <v>83</v>
      </c>
      <c r="AY248" s="19" t="s">
        <v>189</v>
      </c>
      <c r="BE248" s="157">
        <f>IF(N248="základní",J248,0)</f>
        <v>0</v>
      </c>
      <c r="BF248" s="157">
        <f>IF(N248="snížená",J248,0)</f>
        <v>0</v>
      </c>
      <c r="BG248" s="157">
        <f>IF(N248="zákl. přenesená",J248,0)</f>
        <v>0</v>
      </c>
      <c r="BH248" s="157">
        <f>IF(N248="sníž. přenesená",J248,0)</f>
        <v>0</v>
      </c>
      <c r="BI248" s="157">
        <f>IF(N248="nulová",J248,0)</f>
        <v>0</v>
      </c>
      <c r="BJ248" s="19" t="s">
        <v>83</v>
      </c>
      <c r="BK248" s="157">
        <f>ROUND(I248*H248,2)</f>
        <v>0</v>
      </c>
      <c r="BL248" s="19" t="s">
        <v>196</v>
      </c>
      <c r="BM248" s="156" t="s">
        <v>1915</v>
      </c>
    </row>
    <row r="249" spans="1:65" s="2" customFormat="1" ht="16.5" customHeight="1">
      <c r="A249" s="34"/>
      <c r="B249" s="144"/>
      <c r="C249" s="145" t="s">
        <v>1446</v>
      </c>
      <c r="D249" s="145" t="s">
        <v>191</v>
      </c>
      <c r="E249" s="146" t="s">
        <v>1916</v>
      </c>
      <c r="F249" s="147" t="s">
        <v>1917</v>
      </c>
      <c r="G249" s="148" t="s">
        <v>194</v>
      </c>
      <c r="H249" s="149">
        <v>18.899999999999999</v>
      </c>
      <c r="I249" s="150"/>
      <c r="J249" s="151">
        <f>ROUND(I249*H249,2)</f>
        <v>0</v>
      </c>
      <c r="K249" s="147" t="s">
        <v>297</v>
      </c>
      <c r="L249" s="35"/>
      <c r="M249" s="152" t="s">
        <v>3</v>
      </c>
      <c r="N249" s="153" t="s">
        <v>47</v>
      </c>
      <c r="O249" s="55"/>
      <c r="P249" s="154">
        <f>O249*H249</f>
        <v>0</v>
      </c>
      <c r="Q249" s="154">
        <v>0</v>
      </c>
      <c r="R249" s="154">
        <f>Q249*H249</f>
        <v>0</v>
      </c>
      <c r="S249" s="154">
        <v>0</v>
      </c>
      <c r="T249" s="155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56" t="s">
        <v>196</v>
      </c>
      <c r="AT249" s="156" t="s">
        <v>191</v>
      </c>
      <c r="AU249" s="156" t="s">
        <v>83</v>
      </c>
      <c r="AY249" s="19" t="s">
        <v>189</v>
      </c>
      <c r="BE249" s="157">
        <f>IF(N249="základní",J249,0)</f>
        <v>0</v>
      </c>
      <c r="BF249" s="157">
        <f>IF(N249="snížená",J249,0)</f>
        <v>0</v>
      </c>
      <c r="BG249" s="157">
        <f>IF(N249="zákl. přenesená",J249,0)</f>
        <v>0</v>
      </c>
      <c r="BH249" s="157">
        <f>IF(N249="sníž. přenesená",J249,0)</f>
        <v>0</v>
      </c>
      <c r="BI249" s="157">
        <f>IF(N249="nulová",J249,0)</f>
        <v>0</v>
      </c>
      <c r="BJ249" s="19" t="s">
        <v>83</v>
      </c>
      <c r="BK249" s="157">
        <f>ROUND(I249*H249,2)</f>
        <v>0</v>
      </c>
      <c r="BL249" s="19" t="s">
        <v>196</v>
      </c>
      <c r="BM249" s="156" t="s">
        <v>1918</v>
      </c>
    </row>
    <row r="250" spans="1:65" s="14" customFormat="1" ht="11.25">
      <c r="B250" s="171"/>
      <c r="D250" s="164" t="s">
        <v>200</v>
      </c>
      <c r="E250" s="172" t="s">
        <v>3</v>
      </c>
      <c r="F250" s="173" t="s">
        <v>1919</v>
      </c>
      <c r="H250" s="174">
        <v>18.899999999999999</v>
      </c>
      <c r="I250" s="175"/>
      <c r="L250" s="171"/>
      <c r="M250" s="176"/>
      <c r="N250" s="177"/>
      <c r="O250" s="177"/>
      <c r="P250" s="177"/>
      <c r="Q250" s="177"/>
      <c r="R250" s="177"/>
      <c r="S250" s="177"/>
      <c r="T250" s="178"/>
      <c r="AT250" s="172" t="s">
        <v>200</v>
      </c>
      <c r="AU250" s="172" t="s">
        <v>83</v>
      </c>
      <c r="AV250" s="14" t="s">
        <v>85</v>
      </c>
      <c r="AW250" s="14" t="s">
        <v>37</v>
      </c>
      <c r="AX250" s="14" t="s">
        <v>76</v>
      </c>
      <c r="AY250" s="172" t="s">
        <v>189</v>
      </c>
    </row>
    <row r="251" spans="1:65" s="15" customFormat="1" ht="11.25">
      <c r="B251" s="179"/>
      <c r="D251" s="164" t="s">
        <v>200</v>
      </c>
      <c r="E251" s="180" t="s">
        <v>3</v>
      </c>
      <c r="F251" s="181" t="s">
        <v>203</v>
      </c>
      <c r="H251" s="182">
        <v>18.899999999999999</v>
      </c>
      <c r="I251" s="183"/>
      <c r="L251" s="179"/>
      <c r="M251" s="184"/>
      <c r="N251" s="185"/>
      <c r="O251" s="185"/>
      <c r="P251" s="185"/>
      <c r="Q251" s="185"/>
      <c r="R251" s="185"/>
      <c r="S251" s="185"/>
      <c r="T251" s="186"/>
      <c r="AT251" s="180" t="s">
        <v>200</v>
      </c>
      <c r="AU251" s="180" t="s">
        <v>83</v>
      </c>
      <c r="AV251" s="15" t="s">
        <v>196</v>
      </c>
      <c r="AW251" s="15" t="s">
        <v>37</v>
      </c>
      <c r="AX251" s="15" t="s">
        <v>83</v>
      </c>
      <c r="AY251" s="180" t="s">
        <v>189</v>
      </c>
    </row>
    <row r="252" spans="1:65" s="2" customFormat="1" ht="16.5" customHeight="1">
      <c r="A252" s="34"/>
      <c r="B252" s="144"/>
      <c r="C252" s="145" t="s">
        <v>1451</v>
      </c>
      <c r="D252" s="145" t="s">
        <v>191</v>
      </c>
      <c r="E252" s="146" t="s">
        <v>1920</v>
      </c>
      <c r="F252" s="147" t="s">
        <v>1921</v>
      </c>
      <c r="G252" s="148" t="s">
        <v>212</v>
      </c>
      <c r="H252" s="149">
        <v>74.37</v>
      </c>
      <c r="I252" s="150"/>
      <c r="J252" s="151">
        <f t="shared" ref="J252:J257" si="70">ROUND(I252*H252,2)</f>
        <v>0</v>
      </c>
      <c r="K252" s="147" t="s">
        <v>297</v>
      </c>
      <c r="L252" s="35"/>
      <c r="M252" s="152" t="s">
        <v>3</v>
      </c>
      <c r="N252" s="153" t="s">
        <v>47</v>
      </c>
      <c r="O252" s="55"/>
      <c r="P252" s="154">
        <f t="shared" ref="P252:P257" si="71">O252*H252</f>
        <v>0</v>
      </c>
      <c r="Q252" s="154">
        <v>0</v>
      </c>
      <c r="R252" s="154">
        <f t="shared" ref="R252:R257" si="72">Q252*H252</f>
        <v>0</v>
      </c>
      <c r="S252" s="154">
        <v>0</v>
      </c>
      <c r="T252" s="155">
        <f t="shared" ref="T252:T257" si="73"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56" t="s">
        <v>196</v>
      </c>
      <c r="AT252" s="156" t="s">
        <v>191</v>
      </c>
      <c r="AU252" s="156" t="s">
        <v>83</v>
      </c>
      <c r="AY252" s="19" t="s">
        <v>189</v>
      </c>
      <c r="BE252" s="157">
        <f t="shared" ref="BE252:BE257" si="74">IF(N252="základní",J252,0)</f>
        <v>0</v>
      </c>
      <c r="BF252" s="157">
        <f t="shared" ref="BF252:BF257" si="75">IF(N252="snížená",J252,0)</f>
        <v>0</v>
      </c>
      <c r="BG252" s="157">
        <f t="shared" ref="BG252:BG257" si="76">IF(N252="zákl. přenesená",J252,0)</f>
        <v>0</v>
      </c>
      <c r="BH252" s="157">
        <f t="shared" ref="BH252:BH257" si="77">IF(N252="sníž. přenesená",J252,0)</f>
        <v>0</v>
      </c>
      <c r="BI252" s="157">
        <f t="shared" ref="BI252:BI257" si="78">IF(N252="nulová",J252,0)</f>
        <v>0</v>
      </c>
      <c r="BJ252" s="19" t="s">
        <v>83</v>
      </c>
      <c r="BK252" s="157">
        <f t="shared" ref="BK252:BK257" si="79">ROUND(I252*H252,2)</f>
        <v>0</v>
      </c>
      <c r="BL252" s="19" t="s">
        <v>196</v>
      </c>
      <c r="BM252" s="156" t="s">
        <v>1922</v>
      </c>
    </row>
    <row r="253" spans="1:65" s="2" customFormat="1" ht="16.5" customHeight="1">
      <c r="A253" s="34"/>
      <c r="B253" s="144"/>
      <c r="C253" s="145" t="s">
        <v>1453</v>
      </c>
      <c r="D253" s="145" t="s">
        <v>191</v>
      </c>
      <c r="E253" s="146" t="s">
        <v>1923</v>
      </c>
      <c r="F253" s="147" t="s">
        <v>1924</v>
      </c>
      <c r="G253" s="148" t="s">
        <v>212</v>
      </c>
      <c r="H253" s="149">
        <v>483.41</v>
      </c>
      <c r="I253" s="150"/>
      <c r="J253" s="151">
        <f t="shared" si="70"/>
        <v>0</v>
      </c>
      <c r="K253" s="147" t="s">
        <v>297</v>
      </c>
      <c r="L253" s="35"/>
      <c r="M253" s="152" t="s">
        <v>3</v>
      </c>
      <c r="N253" s="153" t="s">
        <v>47</v>
      </c>
      <c r="O253" s="55"/>
      <c r="P253" s="154">
        <f t="shared" si="71"/>
        <v>0</v>
      </c>
      <c r="Q253" s="154">
        <v>0</v>
      </c>
      <c r="R253" s="154">
        <f t="shared" si="72"/>
        <v>0</v>
      </c>
      <c r="S253" s="154">
        <v>0</v>
      </c>
      <c r="T253" s="155">
        <f t="shared" si="73"/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56" t="s">
        <v>196</v>
      </c>
      <c r="AT253" s="156" t="s">
        <v>191</v>
      </c>
      <c r="AU253" s="156" t="s">
        <v>83</v>
      </c>
      <c r="AY253" s="19" t="s">
        <v>189</v>
      </c>
      <c r="BE253" s="157">
        <f t="shared" si="74"/>
        <v>0</v>
      </c>
      <c r="BF253" s="157">
        <f t="shared" si="75"/>
        <v>0</v>
      </c>
      <c r="BG253" s="157">
        <f t="shared" si="76"/>
        <v>0</v>
      </c>
      <c r="BH253" s="157">
        <f t="shared" si="77"/>
        <v>0</v>
      </c>
      <c r="BI253" s="157">
        <f t="shared" si="78"/>
        <v>0</v>
      </c>
      <c r="BJ253" s="19" t="s">
        <v>83</v>
      </c>
      <c r="BK253" s="157">
        <f t="shared" si="79"/>
        <v>0</v>
      </c>
      <c r="BL253" s="19" t="s">
        <v>196</v>
      </c>
      <c r="BM253" s="156" t="s">
        <v>1925</v>
      </c>
    </row>
    <row r="254" spans="1:65" s="2" customFormat="1" ht="16.5" customHeight="1">
      <c r="A254" s="34"/>
      <c r="B254" s="144"/>
      <c r="C254" s="145" t="s">
        <v>1461</v>
      </c>
      <c r="D254" s="145" t="s">
        <v>191</v>
      </c>
      <c r="E254" s="146" t="s">
        <v>1926</v>
      </c>
      <c r="F254" s="147" t="s">
        <v>1927</v>
      </c>
      <c r="G254" s="148" t="s">
        <v>221</v>
      </c>
      <c r="H254" s="149">
        <v>18.48</v>
      </c>
      <c r="I254" s="150"/>
      <c r="J254" s="151">
        <f t="shared" si="70"/>
        <v>0</v>
      </c>
      <c r="K254" s="147" t="s">
        <v>297</v>
      </c>
      <c r="L254" s="35"/>
      <c r="M254" s="152" t="s">
        <v>3</v>
      </c>
      <c r="N254" s="153" t="s">
        <v>47</v>
      </c>
      <c r="O254" s="55"/>
      <c r="P254" s="154">
        <f t="shared" si="71"/>
        <v>0</v>
      </c>
      <c r="Q254" s="154">
        <v>0</v>
      </c>
      <c r="R254" s="154">
        <f t="shared" si="72"/>
        <v>0</v>
      </c>
      <c r="S254" s="154">
        <v>0</v>
      </c>
      <c r="T254" s="155">
        <f t="shared" si="73"/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56" t="s">
        <v>196</v>
      </c>
      <c r="AT254" s="156" t="s">
        <v>191</v>
      </c>
      <c r="AU254" s="156" t="s">
        <v>83</v>
      </c>
      <c r="AY254" s="19" t="s">
        <v>189</v>
      </c>
      <c r="BE254" s="157">
        <f t="shared" si="74"/>
        <v>0</v>
      </c>
      <c r="BF254" s="157">
        <f t="shared" si="75"/>
        <v>0</v>
      </c>
      <c r="BG254" s="157">
        <f t="shared" si="76"/>
        <v>0</v>
      </c>
      <c r="BH254" s="157">
        <f t="shared" si="77"/>
        <v>0</v>
      </c>
      <c r="BI254" s="157">
        <f t="shared" si="78"/>
        <v>0</v>
      </c>
      <c r="BJ254" s="19" t="s">
        <v>83</v>
      </c>
      <c r="BK254" s="157">
        <f t="shared" si="79"/>
        <v>0</v>
      </c>
      <c r="BL254" s="19" t="s">
        <v>196</v>
      </c>
      <c r="BM254" s="156" t="s">
        <v>1928</v>
      </c>
    </row>
    <row r="255" spans="1:65" s="2" customFormat="1" ht="16.5" customHeight="1">
      <c r="A255" s="34"/>
      <c r="B255" s="144"/>
      <c r="C255" s="145" t="s">
        <v>1466</v>
      </c>
      <c r="D255" s="145" t="s">
        <v>191</v>
      </c>
      <c r="E255" s="146" t="s">
        <v>1929</v>
      </c>
      <c r="F255" s="147" t="s">
        <v>1930</v>
      </c>
      <c r="G255" s="148" t="s">
        <v>221</v>
      </c>
      <c r="H255" s="149">
        <v>18.48</v>
      </c>
      <c r="I255" s="150"/>
      <c r="J255" s="151">
        <f t="shared" si="70"/>
        <v>0</v>
      </c>
      <c r="K255" s="147" t="s">
        <v>297</v>
      </c>
      <c r="L255" s="35"/>
      <c r="M255" s="152" t="s">
        <v>3</v>
      </c>
      <c r="N255" s="153" t="s">
        <v>47</v>
      </c>
      <c r="O255" s="55"/>
      <c r="P255" s="154">
        <f t="shared" si="71"/>
        <v>0</v>
      </c>
      <c r="Q255" s="154">
        <v>0</v>
      </c>
      <c r="R255" s="154">
        <f t="shared" si="72"/>
        <v>0</v>
      </c>
      <c r="S255" s="154">
        <v>0</v>
      </c>
      <c r="T255" s="155">
        <f t="shared" si="73"/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56" t="s">
        <v>196</v>
      </c>
      <c r="AT255" s="156" t="s">
        <v>191</v>
      </c>
      <c r="AU255" s="156" t="s">
        <v>83</v>
      </c>
      <c r="AY255" s="19" t="s">
        <v>189</v>
      </c>
      <c r="BE255" s="157">
        <f t="shared" si="74"/>
        <v>0</v>
      </c>
      <c r="BF255" s="157">
        <f t="shared" si="75"/>
        <v>0</v>
      </c>
      <c r="BG255" s="157">
        <f t="shared" si="76"/>
        <v>0</v>
      </c>
      <c r="BH255" s="157">
        <f t="shared" si="77"/>
        <v>0</v>
      </c>
      <c r="BI255" s="157">
        <f t="shared" si="78"/>
        <v>0</v>
      </c>
      <c r="BJ255" s="19" t="s">
        <v>83</v>
      </c>
      <c r="BK255" s="157">
        <f t="shared" si="79"/>
        <v>0</v>
      </c>
      <c r="BL255" s="19" t="s">
        <v>196</v>
      </c>
      <c r="BM255" s="156" t="s">
        <v>1931</v>
      </c>
    </row>
    <row r="256" spans="1:65" s="2" customFormat="1" ht="16.5" customHeight="1">
      <c r="A256" s="34"/>
      <c r="B256" s="144"/>
      <c r="C256" s="145" t="s">
        <v>1472</v>
      </c>
      <c r="D256" s="145" t="s">
        <v>191</v>
      </c>
      <c r="E256" s="146" t="s">
        <v>1932</v>
      </c>
      <c r="F256" s="147" t="s">
        <v>1933</v>
      </c>
      <c r="G256" s="148" t="s">
        <v>221</v>
      </c>
      <c r="H256" s="149">
        <v>18.48</v>
      </c>
      <c r="I256" s="150"/>
      <c r="J256" s="151">
        <f t="shared" si="70"/>
        <v>0</v>
      </c>
      <c r="K256" s="147" t="s">
        <v>297</v>
      </c>
      <c r="L256" s="35"/>
      <c r="M256" s="152" t="s">
        <v>3</v>
      </c>
      <c r="N256" s="153" t="s">
        <v>47</v>
      </c>
      <c r="O256" s="55"/>
      <c r="P256" s="154">
        <f t="shared" si="71"/>
        <v>0</v>
      </c>
      <c r="Q256" s="154">
        <v>0</v>
      </c>
      <c r="R256" s="154">
        <f t="shared" si="72"/>
        <v>0</v>
      </c>
      <c r="S256" s="154">
        <v>0</v>
      </c>
      <c r="T256" s="155">
        <f t="shared" si="73"/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56" t="s">
        <v>196</v>
      </c>
      <c r="AT256" s="156" t="s">
        <v>191</v>
      </c>
      <c r="AU256" s="156" t="s">
        <v>83</v>
      </c>
      <c r="AY256" s="19" t="s">
        <v>189</v>
      </c>
      <c r="BE256" s="157">
        <f t="shared" si="74"/>
        <v>0</v>
      </c>
      <c r="BF256" s="157">
        <f t="shared" si="75"/>
        <v>0</v>
      </c>
      <c r="BG256" s="157">
        <f t="shared" si="76"/>
        <v>0</v>
      </c>
      <c r="BH256" s="157">
        <f t="shared" si="77"/>
        <v>0</v>
      </c>
      <c r="BI256" s="157">
        <f t="shared" si="78"/>
        <v>0</v>
      </c>
      <c r="BJ256" s="19" t="s">
        <v>83</v>
      </c>
      <c r="BK256" s="157">
        <f t="shared" si="79"/>
        <v>0</v>
      </c>
      <c r="BL256" s="19" t="s">
        <v>196</v>
      </c>
      <c r="BM256" s="156" t="s">
        <v>1934</v>
      </c>
    </row>
    <row r="257" spans="1:65" s="2" customFormat="1" ht="16.5" customHeight="1">
      <c r="A257" s="34"/>
      <c r="B257" s="144"/>
      <c r="C257" s="145" t="s">
        <v>1479</v>
      </c>
      <c r="D257" s="145" t="s">
        <v>191</v>
      </c>
      <c r="E257" s="146" t="s">
        <v>1935</v>
      </c>
      <c r="F257" s="147" t="s">
        <v>1936</v>
      </c>
      <c r="G257" s="148" t="s">
        <v>212</v>
      </c>
      <c r="H257" s="149">
        <v>2.1</v>
      </c>
      <c r="I257" s="150"/>
      <c r="J257" s="151">
        <f t="shared" si="70"/>
        <v>0</v>
      </c>
      <c r="K257" s="147" t="s">
        <v>297</v>
      </c>
      <c r="L257" s="35"/>
      <c r="M257" s="152" t="s">
        <v>3</v>
      </c>
      <c r="N257" s="153" t="s">
        <v>47</v>
      </c>
      <c r="O257" s="55"/>
      <c r="P257" s="154">
        <f t="shared" si="71"/>
        <v>0</v>
      </c>
      <c r="Q257" s="154">
        <v>0</v>
      </c>
      <c r="R257" s="154">
        <f t="shared" si="72"/>
        <v>0</v>
      </c>
      <c r="S257" s="154">
        <v>0</v>
      </c>
      <c r="T257" s="155">
        <f t="shared" si="73"/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56" t="s">
        <v>196</v>
      </c>
      <c r="AT257" s="156" t="s">
        <v>191</v>
      </c>
      <c r="AU257" s="156" t="s">
        <v>83</v>
      </c>
      <c r="AY257" s="19" t="s">
        <v>189</v>
      </c>
      <c r="BE257" s="157">
        <f t="shared" si="74"/>
        <v>0</v>
      </c>
      <c r="BF257" s="157">
        <f t="shared" si="75"/>
        <v>0</v>
      </c>
      <c r="BG257" s="157">
        <f t="shared" si="76"/>
        <v>0</v>
      </c>
      <c r="BH257" s="157">
        <f t="shared" si="77"/>
        <v>0</v>
      </c>
      <c r="BI257" s="157">
        <f t="shared" si="78"/>
        <v>0</v>
      </c>
      <c r="BJ257" s="19" t="s">
        <v>83</v>
      </c>
      <c r="BK257" s="157">
        <f t="shared" si="79"/>
        <v>0</v>
      </c>
      <c r="BL257" s="19" t="s">
        <v>196</v>
      </c>
      <c r="BM257" s="156" t="s">
        <v>1937</v>
      </c>
    </row>
    <row r="258" spans="1:65" s="14" customFormat="1" ht="11.25">
      <c r="B258" s="171"/>
      <c r="D258" s="164" t="s">
        <v>200</v>
      </c>
      <c r="E258" s="172" t="s">
        <v>3</v>
      </c>
      <c r="F258" s="173" t="s">
        <v>1938</v>
      </c>
      <c r="H258" s="174">
        <v>2.1</v>
      </c>
      <c r="I258" s="175"/>
      <c r="L258" s="171"/>
      <c r="M258" s="176"/>
      <c r="N258" s="177"/>
      <c r="O258" s="177"/>
      <c r="P258" s="177"/>
      <c r="Q258" s="177"/>
      <c r="R258" s="177"/>
      <c r="S258" s="177"/>
      <c r="T258" s="178"/>
      <c r="AT258" s="172" t="s">
        <v>200</v>
      </c>
      <c r="AU258" s="172" t="s">
        <v>83</v>
      </c>
      <c r="AV258" s="14" t="s">
        <v>85</v>
      </c>
      <c r="AW258" s="14" t="s">
        <v>37</v>
      </c>
      <c r="AX258" s="14" t="s">
        <v>76</v>
      </c>
      <c r="AY258" s="172" t="s">
        <v>189</v>
      </c>
    </row>
    <row r="259" spans="1:65" s="15" customFormat="1" ht="11.25">
      <c r="B259" s="179"/>
      <c r="D259" s="164" t="s">
        <v>200</v>
      </c>
      <c r="E259" s="180" t="s">
        <v>3</v>
      </c>
      <c r="F259" s="181" t="s">
        <v>203</v>
      </c>
      <c r="H259" s="182">
        <v>2.1</v>
      </c>
      <c r="I259" s="183"/>
      <c r="L259" s="179"/>
      <c r="M259" s="184"/>
      <c r="N259" s="185"/>
      <c r="O259" s="185"/>
      <c r="P259" s="185"/>
      <c r="Q259" s="185"/>
      <c r="R259" s="185"/>
      <c r="S259" s="185"/>
      <c r="T259" s="186"/>
      <c r="AT259" s="180" t="s">
        <v>200</v>
      </c>
      <c r="AU259" s="180" t="s">
        <v>83</v>
      </c>
      <c r="AV259" s="15" t="s">
        <v>196</v>
      </c>
      <c r="AW259" s="15" t="s">
        <v>37</v>
      </c>
      <c r="AX259" s="15" t="s">
        <v>83</v>
      </c>
      <c r="AY259" s="180" t="s">
        <v>189</v>
      </c>
    </row>
    <row r="260" spans="1:65" s="2" customFormat="1" ht="16.5" customHeight="1">
      <c r="A260" s="34"/>
      <c r="B260" s="144"/>
      <c r="C260" s="145" t="s">
        <v>1485</v>
      </c>
      <c r="D260" s="145" t="s">
        <v>191</v>
      </c>
      <c r="E260" s="146" t="s">
        <v>1939</v>
      </c>
      <c r="F260" s="147" t="s">
        <v>1940</v>
      </c>
      <c r="G260" s="148" t="s">
        <v>221</v>
      </c>
      <c r="H260" s="149">
        <v>175.5</v>
      </c>
      <c r="I260" s="150"/>
      <c r="J260" s="151">
        <f t="shared" ref="J260:J269" si="80">ROUND(I260*H260,2)</f>
        <v>0</v>
      </c>
      <c r="K260" s="147" t="s">
        <v>297</v>
      </c>
      <c r="L260" s="35"/>
      <c r="M260" s="152" t="s">
        <v>3</v>
      </c>
      <c r="N260" s="153" t="s">
        <v>47</v>
      </c>
      <c r="O260" s="55"/>
      <c r="P260" s="154">
        <f t="shared" ref="P260:P269" si="81">O260*H260</f>
        <v>0</v>
      </c>
      <c r="Q260" s="154">
        <v>0</v>
      </c>
      <c r="R260" s="154">
        <f t="shared" ref="R260:R269" si="82">Q260*H260</f>
        <v>0</v>
      </c>
      <c r="S260" s="154">
        <v>0</v>
      </c>
      <c r="T260" s="155">
        <f t="shared" ref="T260:T269" si="83"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56" t="s">
        <v>196</v>
      </c>
      <c r="AT260" s="156" t="s">
        <v>191</v>
      </c>
      <c r="AU260" s="156" t="s">
        <v>83</v>
      </c>
      <c r="AY260" s="19" t="s">
        <v>189</v>
      </c>
      <c r="BE260" s="157">
        <f t="shared" ref="BE260:BE269" si="84">IF(N260="základní",J260,0)</f>
        <v>0</v>
      </c>
      <c r="BF260" s="157">
        <f t="shared" ref="BF260:BF269" si="85">IF(N260="snížená",J260,0)</f>
        <v>0</v>
      </c>
      <c r="BG260" s="157">
        <f t="shared" ref="BG260:BG269" si="86">IF(N260="zákl. přenesená",J260,0)</f>
        <v>0</v>
      </c>
      <c r="BH260" s="157">
        <f t="shared" ref="BH260:BH269" si="87">IF(N260="sníž. přenesená",J260,0)</f>
        <v>0</v>
      </c>
      <c r="BI260" s="157">
        <f t="shared" ref="BI260:BI269" si="88">IF(N260="nulová",J260,0)</f>
        <v>0</v>
      </c>
      <c r="BJ260" s="19" t="s">
        <v>83</v>
      </c>
      <c r="BK260" s="157">
        <f t="shared" ref="BK260:BK269" si="89">ROUND(I260*H260,2)</f>
        <v>0</v>
      </c>
      <c r="BL260" s="19" t="s">
        <v>196</v>
      </c>
      <c r="BM260" s="156" t="s">
        <v>1941</v>
      </c>
    </row>
    <row r="261" spans="1:65" s="2" customFormat="1" ht="16.5" customHeight="1">
      <c r="A261" s="34"/>
      <c r="B261" s="144"/>
      <c r="C261" s="145" t="s">
        <v>1488</v>
      </c>
      <c r="D261" s="145" t="s">
        <v>191</v>
      </c>
      <c r="E261" s="146" t="s">
        <v>1942</v>
      </c>
      <c r="F261" s="147" t="s">
        <v>1943</v>
      </c>
      <c r="G261" s="148" t="s">
        <v>221</v>
      </c>
      <c r="H261" s="149">
        <v>12.6</v>
      </c>
      <c r="I261" s="150"/>
      <c r="J261" s="151">
        <f t="shared" si="80"/>
        <v>0</v>
      </c>
      <c r="K261" s="147" t="s">
        <v>297</v>
      </c>
      <c r="L261" s="35"/>
      <c r="M261" s="152" t="s">
        <v>3</v>
      </c>
      <c r="N261" s="153" t="s">
        <v>47</v>
      </c>
      <c r="O261" s="55"/>
      <c r="P261" s="154">
        <f t="shared" si="81"/>
        <v>0</v>
      </c>
      <c r="Q261" s="154">
        <v>0</v>
      </c>
      <c r="R261" s="154">
        <f t="shared" si="82"/>
        <v>0</v>
      </c>
      <c r="S261" s="154">
        <v>0</v>
      </c>
      <c r="T261" s="155">
        <f t="shared" si="83"/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56" t="s">
        <v>196</v>
      </c>
      <c r="AT261" s="156" t="s">
        <v>191</v>
      </c>
      <c r="AU261" s="156" t="s">
        <v>83</v>
      </c>
      <c r="AY261" s="19" t="s">
        <v>189</v>
      </c>
      <c r="BE261" s="157">
        <f t="shared" si="84"/>
        <v>0</v>
      </c>
      <c r="BF261" s="157">
        <f t="shared" si="85"/>
        <v>0</v>
      </c>
      <c r="BG261" s="157">
        <f t="shared" si="86"/>
        <v>0</v>
      </c>
      <c r="BH261" s="157">
        <f t="shared" si="87"/>
        <v>0</v>
      </c>
      <c r="BI261" s="157">
        <f t="shared" si="88"/>
        <v>0</v>
      </c>
      <c r="BJ261" s="19" t="s">
        <v>83</v>
      </c>
      <c r="BK261" s="157">
        <f t="shared" si="89"/>
        <v>0</v>
      </c>
      <c r="BL261" s="19" t="s">
        <v>196</v>
      </c>
      <c r="BM261" s="156" t="s">
        <v>1944</v>
      </c>
    </row>
    <row r="262" spans="1:65" s="2" customFormat="1" ht="21.75" customHeight="1">
      <c r="A262" s="34"/>
      <c r="B262" s="144"/>
      <c r="C262" s="145" t="s">
        <v>1493</v>
      </c>
      <c r="D262" s="145" t="s">
        <v>191</v>
      </c>
      <c r="E262" s="146" t="s">
        <v>1945</v>
      </c>
      <c r="F262" s="147" t="s">
        <v>1946</v>
      </c>
      <c r="G262" s="148" t="s">
        <v>221</v>
      </c>
      <c r="H262" s="149">
        <v>12.6</v>
      </c>
      <c r="I262" s="150"/>
      <c r="J262" s="151">
        <f t="shared" si="80"/>
        <v>0</v>
      </c>
      <c r="K262" s="147" t="s">
        <v>297</v>
      </c>
      <c r="L262" s="35"/>
      <c r="M262" s="152" t="s">
        <v>3</v>
      </c>
      <c r="N262" s="153" t="s">
        <v>47</v>
      </c>
      <c r="O262" s="55"/>
      <c r="P262" s="154">
        <f t="shared" si="81"/>
        <v>0</v>
      </c>
      <c r="Q262" s="154">
        <v>0</v>
      </c>
      <c r="R262" s="154">
        <f t="shared" si="82"/>
        <v>0</v>
      </c>
      <c r="S262" s="154">
        <v>0</v>
      </c>
      <c r="T262" s="155">
        <f t="shared" si="83"/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56" t="s">
        <v>196</v>
      </c>
      <c r="AT262" s="156" t="s">
        <v>191</v>
      </c>
      <c r="AU262" s="156" t="s">
        <v>83</v>
      </c>
      <c r="AY262" s="19" t="s">
        <v>189</v>
      </c>
      <c r="BE262" s="157">
        <f t="shared" si="84"/>
        <v>0</v>
      </c>
      <c r="BF262" s="157">
        <f t="shared" si="85"/>
        <v>0</v>
      </c>
      <c r="BG262" s="157">
        <f t="shared" si="86"/>
        <v>0</v>
      </c>
      <c r="BH262" s="157">
        <f t="shared" si="87"/>
        <v>0</v>
      </c>
      <c r="BI262" s="157">
        <f t="shared" si="88"/>
        <v>0</v>
      </c>
      <c r="BJ262" s="19" t="s">
        <v>83</v>
      </c>
      <c r="BK262" s="157">
        <f t="shared" si="89"/>
        <v>0</v>
      </c>
      <c r="BL262" s="19" t="s">
        <v>196</v>
      </c>
      <c r="BM262" s="156" t="s">
        <v>1947</v>
      </c>
    </row>
    <row r="263" spans="1:65" s="2" customFormat="1" ht="21.75" customHeight="1">
      <c r="A263" s="34"/>
      <c r="B263" s="144"/>
      <c r="C263" s="145" t="s">
        <v>1497</v>
      </c>
      <c r="D263" s="145" t="s">
        <v>191</v>
      </c>
      <c r="E263" s="146" t="s">
        <v>1948</v>
      </c>
      <c r="F263" s="147" t="s">
        <v>1949</v>
      </c>
      <c r="G263" s="148" t="s">
        <v>221</v>
      </c>
      <c r="H263" s="149">
        <v>23.4</v>
      </c>
      <c r="I263" s="150"/>
      <c r="J263" s="151">
        <f t="shared" si="80"/>
        <v>0</v>
      </c>
      <c r="K263" s="147" t="s">
        <v>297</v>
      </c>
      <c r="L263" s="35"/>
      <c r="M263" s="152" t="s">
        <v>3</v>
      </c>
      <c r="N263" s="153" t="s">
        <v>47</v>
      </c>
      <c r="O263" s="55"/>
      <c r="P263" s="154">
        <f t="shared" si="81"/>
        <v>0</v>
      </c>
      <c r="Q263" s="154">
        <v>0</v>
      </c>
      <c r="R263" s="154">
        <f t="shared" si="82"/>
        <v>0</v>
      </c>
      <c r="S263" s="154">
        <v>0</v>
      </c>
      <c r="T263" s="155">
        <f t="shared" si="83"/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56" t="s">
        <v>196</v>
      </c>
      <c r="AT263" s="156" t="s">
        <v>191</v>
      </c>
      <c r="AU263" s="156" t="s">
        <v>83</v>
      </c>
      <c r="AY263" s="19" t="s">
        <v>189</v>
      </c>
      <c r="BE263" s="157">
        <f t="shared" si="84"/>
        <v>0</v>
      </c>
      <c r="BF263" s="157">
        <f t="shared" si="85"/>
        <v>0</v>
      </c>
      <c r="BG263" s="157">
        <f t="shared" si="86"/>
        <v>0</v>
      </c>
      <c r="BH263" s="157">
        <f t="shared" si="87"/>
        <v>0</v>
      </c>
      <c r="BI263" s="157">
        <f t="shared" si="88"/>
        <v>0</v>
      </c>
      <c r="BJ263" s="19" t="s">
        <v>83</v>
      </c>
      <c r="BK263" s="157">
        <f t="shared" si="89"/>
        <v>0</v>
      </c>
      <c r="BL263" s="19" t="s">
        <v>196</v>
      </c>
      <c r="BM263" s="156" t="s">
        <v>1950</v>
      </c>
    </row>
    <row r="264" spans="1:65" s="2" customFormat="1" ht="16.5" customHeight="1">
      <c r="A264" s="34"/>
      <c r="B264" s="144"/>
      <c r="C264" s="145" t="s">
        <v>1502</v>
      </c>
      <c r="D264" s="145" t="s">
        <v>191</v>
      </c>
      <c r="E264" s="146" t="s">
        <v>1951</v>
      </c>
      <c r="F264" s="147" t="s">
        <v>1952</v>
      </c>
      <c r="G264" s="148" t="s">
        <v>194</v>
      </c>
      <c r="H264" s="149">
        <v>2</v>
      </c>
      <c r="I264" s="150"/>
      <c r="J264" s="151">
        <f t="shared" si="80"/>
        <v>0</v>
      </c>
      <c r="K264" s="147" t="s">
        <v>297</v>
      </c>
      <c r="L264" s="35"/>
      <c r="M264" s="152" t="s">
        <v>3</v>
      </c>
      <c r="N264" s="153" t="s">
        <v>47</v>
      </c>
      <c r="O264" s="55"/>
      <c r="P264" s="154">
        <f t="shared" si="81"/>
        <v>0</v>
      </c>
      <c r="Q264" s="154">
        <v>0</v>
      </c>
      <c r="R264" s="154">
        <f t="shared" si="82"/>
        <v>0</v>
      </c>
      <c r="S264" s="154">
        <v>0</v>
      </c>
      <c r="T264" s="155">
        <f t="shared" si="83"/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56" t="s">
        <v>196</v>
      </c>
      <c r="AT264" s="156" t="s">
        <v>191</v>
      </c>
      <c r="AU264" s="156" t="s">
        <v>83</v>
      </c>
      <c r="AY264" s="19" t="s">
        <v>189</v>
      </c>
      <c r="BE264" s="157">
        <f t="shared" si="84"/>
        <v>0</v>
      </c>
      <c r="BF264" s="157">
        <f t="shared" si="85"/>
        <v>0</v>
      </c>
      <c r="BG264" s="157">
        <f t="shared" si="86"/>
        <v>0</v>
      </c>
      <c r="BH264" s="157">
        <f t="shared" si="87"/>
        <v>0</v>
      </c>
      <c r="BI264" s="157">
        <f t="shared" si="88"/>
        <v>0</v>
      </c>
      <c r="BJ264" s="19" t="s">
        <v>83</v>
      </c>
      <c r="BK264" s="157">
        <f t="shared" si="89"/>
        <v>0</v>
      </c>
      <c r="BL264" s="19" t="s">
        <v>196</v>
      </c>
      <c r="BM264" s="156" t="s">
        <v>1953</v>
      </c>
    </row>
    <row r="265" spans="1:65" s="2" customFormat="1" ht="16.5" customHeight="1">
      <c r="A265" s="34"/>
      <c r="B265" s="144"/>
      <c r="C265" s="145" t="s">
        <v>1509</v>
      </c>
      <c r="D265" s="145" t="s">
        <v>191</v>
      </c>
      <c r="E265" s="146" t="s">
        <v>1954</v>
      </c>
      <c r="F265" s="147" t="s">
        <v>1955</v>
      </c>
      <c r="G265" s="148" t="s">
        <v>194</v>
      </c>
      <c r="H265" s="149">
        <v>2</v>
      </c>
      <c r="I265" s="150"/>
      <c r="J265" s="151">
        <f t="shared" si="80"/>
        <v>0</v>
      </c>
      <c r="K265" s="147" t="s">
        <v>297</v>
      </c>
      <c r="L265" s="35"/>
      <c r="M265" s="152" t="s">
        <v>3</v>
      </c>
      <c r="N265" s="153" t="s">
        <v>47</v>
      </c>
      <c r="O265" s="55"/>
      <c r="P265" s="154">
        <f t="shared" si="81"/>
        <v>0</v>
      </c>
      <c r="Q265" s="154">
        <v>0</v>
      </c>
      <c r="R265" s="154">
        <f t="shared" si="82"/>
        <v>0</v>
      </c>
      <c r="S265" s="154">
        <v>0</v>
      </c>
      <c r="T265" s="155">
        <f t="shared" si="83"/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56" t="s">
        <v>196</v>
      </c>
      <c r="AT265" s="156" t="s">
        <v>191</v>
      </c>
      <c r="AU265" s="156" t="s">
        <v>83</v>
      </c>
      <c r="AY265" s="19" t="s">
        <v>189</v>
      </c>
      <c r="BE265" s="157">
        <f t="shared" si="84"/>
        <v>0</v>
      </c>
      <c r="BF265" s="157">
        <f t="shared" si="85"/>
        <v>0</v>
      </c>
      <c r="BG265" s="157">
        <f t="shared" si="86"/>
        <v>0</v>
      </c>
      <c r="BH265" s="157">
        <f t="shared" si="87"/>
        <v>0</v>
      </c>
      <c r="BI265" s="157">
        <f t="shared" si="88"/>
        <v>0</v>
      </c>
      <c r="BJ265" s="19" t="s">
        <v>83</v>
      </c>
      <c r="BK265" s="157">
        <f t="shared" si="89"/>
        <v>0</v>
      </c>
      <c r="BL265" s="19" t="s">
        <v>196</v>
      </c>
      <c r="BM265" s="156" t="s">
        <v>1956</v>
      </c>
    </row>
    <row r="266" spans="1:65" s="2" customFormat="1" ht="16.5" customHeight="1">
      <c r="A266" s="34"/>
      <c r="B266" s="144"/>
      <c r="C266" s="145" t="s">
        <v>1957</v>
      </c>
      <c r="D266" s="145" t="s">
        <v>191</v>
      </c>
      <c r="E266" s="146" t="s">
        <v>1958</v>
      </c>
      <c r="F266" s="147" t="s">
        <v>1959</v>
      </c>
      <c r="G266" s="148" t="s">
        <v>473</v>
      </c>
      <c r="H266" s="149">
        <v>1</v>
      </c>
      <c r="I266" s="150"/>
      <c r="J266" s="151">
        <f t="shared" si="80"/>
        <v>0</v>
      </c>
      <c r="K266" s="147" t="s">
        <v>297</v>
      </c>
      <c r="L266" s="35"/>
      <c r="M266" s="152" t="s">
        <v>3</v>
      </c>
      <c r="N266" s="153" t="s">
        <v>47</v>
      </c>
      <c r="O266" s="55"/>
      <c r="P266" s="154">
        <f t="shared" si="81"/>
        <v>0</v>
      </c>
      <c r="Q266" s="154">
        <v>0</v>
      </c>
      <c r="R266" s="154">
        <f t="shared" si="82"/>
        <v>0</v>
      </c>
      <c r="S266" s="154">
        <v>0</v>
      </c>
      <c r="T266" s="155">
        <f t="shared" si="83"/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56" t="s">
        <v>196</v>
      </c>
      <c r="AT266" s="156" t="s">
        <v>191</v>
      </c>
      <c r="AU266" s="156" t="s">
        <v>83</v>
      </c>
      <c r="AY266" s="19" t="s">
        <v>189</v>
      </c>
      <c r="BE266" s="157">
        <f t="shared" si="84"/>
        <v>0</v>
      </c>
      <c r="BF266" s="157">
        <f t="shared" si="85"/>
        <v>0</v>
      </c>
      <c r="BG266" s="157">
        <f t="shared" si="86"/>
        <v>0</v>
      </c>
      <c r="BH266" s="157">
        <f t="shared" si="87"/>
        <v>0</v>
      </c>
      <c r="BI266" s="157">
        <f t="shared" si="88"/>
        <v>0</v>
      </c>
      <c r="BJ266" s="19" t="s">
        <v>83</v>
      </c>
      <c r="BK266" s="157">
        <f t="shared" si="89"/>
        <v>0</v>
      </c>
      <c r="BL266" s="19" t="s">
        <v>196</v>
      </c>
      <c r="BM266" s="156" t="s">
        <v>1960</v>
      </c>
    </row>
    <row r="267" spans="1:65" s="2" customFormat="1" ht="16.5" customHeight="1">
      <c r="A267" s="34"/>
      <c r="B267" s="144"/>
      <c r="C267" s="145" t="s">
        <v>1961</v>
      </c>
      <c r="D267" s="145" t="s">
        <v>191</v>
      </c>
      <c r="E267" s="146" t="s">
        <v>1962</v>
      </c>
      <c r="F267" s="147" t="s">
        <v>1963</v>
      </c>
      <c r="G267" s="148" t="s">
        <v>1964</v>
      </c>
      <c r="H267" s="149">
        <v>133.87</v>
      </c>
      <c r="I267" s="150"/>
      <c r="J267" s="151">
        <f t="shared" si="80"/>
        <v>0</v>
      </c>
      <c r="K267" s="147" t="s">
        <v>297</v>
      </c>
      <c r="L267" s="35"/>
      <c r="M267" s="152" t="s">
        <v>3</v>
      </c>
      <c r="N267" s="153" t="s">
        <v>47</v>
      </c>
      <c r="O267" s="55"/>
      <c r="P267" s="154">
        <f t="shared" si="81"/>
        <v>0</v>
      </c>
      <c r="Q267" s="154">
        <v>0</v>
      </c>
      <c r="R267" s="154">
        <f t="shared" si="82"/>
        <v>0</v>
      </c>
      <c r="S267" s="154">
        <v>0</v>
      </c>
      <c r="T267" s="155">
        <f t="shared" si="83"/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56" t="s">
        <v>196</v>
      </c>
      <c r="AT267" s="156" t="s">
        <v>191</v>
      </c>
      <c r="AU267" s="156" t="s">
        <v>83</v>
      </c>
      <c r="AY267" s="19" t="s">
        <v>189</v>
      </c>
      <c r="BE267" s="157">
        <f t="shared" si="84"/>
        <v>0</v>
      </c>
      <c r="BF267" s="157">
        <f t="shared" si="85"/>
        <v>0</v>
      </c>
      <c r="BG267" s="157">
        <f t="shared" si="86"/>
        <v>0</v>
      </c>
      <c r="BH267" s="157">
        <f t="shared" si="87"/>
        <v>0</v>
      </c>
      <c r="BI267" s="157">
        <f t="shared" si="88"/>
        <v>0</v>
      </c>
      <c r="BJ267" s="19" t="s">
        <v>83</v>
      </c>
      <c r="BK267" s="157">
        <f t="shared" si="89"/>
        <v>0</v>
      </c>
      <c r="BL267" s="19" t="s">
        <v>196</v>
      </c>
      <c r="BM267" s="156" t="s">
        <v>1965</v>
      </c>
    </row>
    <row r="268" spans="1:65" s="2" customFormat="1" ht="16.5" customHeight="1">
      <c r="A268" s="34"/>
      <c r="B268" s="144"/>
      <c r="C268" s="145" t="s">
        <v>1966</v>
      </c>
      <c r="D268" s="145" t="s">
        <v>191</v>
      </c>
      <c r="E268" s="146" t="s">
        <v>1967</v>
      </c>
      <c r="F268" s="147" t="s">
        <v>1968</v>
      </c>
      <c r="G268" s="148" t="s">
        <v>473</v>
      </c>
      <c r="H268" s="149">
        <v>1</v>
      </c>
      <c r="I268" s="150"/>
      <c r="J268" s="151">
        <f t="shared" si="80"/>
        <v>0</v>
      </c>
      <c r="K268" s="147" t="s">
        <v>297</v>
      </c>
      <c r="L268" s="35"/>
      <c r="M268" s="152" t="s">
        <v>3</v>
      </c>
      <c r="N268" s="153" t="s">
        <v>47</v>
      </c>
      <c r="O268" s="55"/>
      <c r="P268" s="154">
        <f t="shared" si="81"/>
        <v>0</v>
      </c>
      <c r="Q268" s="154">
        <v>0</v>
      </c>
      <c r="R268" s="154">
        <f t="shared" si="82"/>
        <v>0</v>
      </c>
      <c r="S268" s="154">
        <v>0</v>
      </c>
      <c r="T268" s="155">
        <f t="shared" si="83"/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56" t="s">
        <v>196</v>
      </c>
      <c r="AT268" s="156" t="s">
        <v>191</v>
      </c>
      <c r="AU268" s="156" t="s">
        <v>83</v>
      </c>
      <c r="AY268" s="19" t="s">
        <v>189</v>
      </c>
      <c r="BE268" s="157">
        <f t="shared" si="84"/>
        <v>0</v>
      </c>
      <c r="BF268" s="157">
        <f t="shared" si="85"/>
        <v>0</v>
      </c>
      <c r="BG268" s="157">
        <f t="shared" si="86"/>
        <v>0</v>
      </c>
      <c r="BH268" s="157">
        <f t="shared" si="87"/>
        <v>0</v>
      </c>
      <c r="BI268" s="157">
        <f t="shared" si="88"/>
        <v>0</v>
      </c>
      <c r="BJ268" s="19" t="s">
        <v>83</v>
      </c>
      <c r="BK268" s="157">
        <f t="shared" si="89"/>
        <v>0</v>
      </c>
      <c r="BL268" s="19" t="s">
        <v>196</v>
      </c>
      <c r="BM268" s="156" t="s">
        <v>1969</v>
      </c>
    </row>
    <row r="269" spans="1:65" s="2" customFormat="1" ht="16.5" customHeight="1">
      <c r="A269" s="34"/>
      <c r="B269" s="144"/>
      <c r="C269" s="145" t="s">
        <v>1970</v>
      </c>
      <c r="D269" s="145" t="s">
        <v>191</v>
      </c>
      <c r="E269" s="146" t="s">
        <v>1971</v>
      </c>
      <c r="F269" s="147" t="s">
        <v>1972</v>
      </c>
      <c r="G269" s="148" t="s">
        <v>194</v>
      </c>
      <c r="H269" s="149">
        <v>230</v>
      </c>
      <c r="I269" s="150"/>
      <c r="J269" s="151">
        <f t="shared" si="80"/>
        <v>0</v>
      </c>
      <c r="K269" s="147" t="s">
        <v>297</v>
      </c>
      <c r="L269" s="35"/>
      <c r="M269" s="152" t="s">
        <v>3</v>
      </c>
      <c r="N269" s="153" t="s">
        <v>47</v>
      </c>
      <c r="O269" s="55"/>
      <c r="P269" s="154">
        <f t="shared" si="81"/>
        <v>0</v>
      </c>
      <c r="Q269" s="154">
        <v>0</v>
      </c>
      <c r="R269" s="154">
        <f t="shared" si="82"/>
        <v>0</v>
      </c>
      <c r="S269" s="154">
        <v>0</v>
      </c>
      <c r="T269" s="155">
        <f t="shared" si="83"/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56" t="s">
        <v>196</v>
      </c>
      <c r="AT269" s="156" t="s">
        <v>191</v>
      </c>
      <c r="AU269" s="156" t="s">
        <v>83</v>
      </c>
      <c r="AY269" s="19" t="s">
        <v>189</v>
      </c>
      <c r="BE269" s="157">
        <f t="shared" si="84"/>
        <v>0</v>
      </c>
      <c r="BF269" s="157">
        <f t="shared" si="85"/>
        <v>0</v>
      </c>
      <c r="BG269" s="157">
        <f t="shared" si="86"/>
        <v>0</v>
      </c>
      <c r="BH269" s="157">
        <f t="shared" si="87"/>
        <v>0</v>
      </c>
      <c r="BI269" s="157">
        <f t="shared" si="88"/>
        <v>0</v>
      </c>
      <c r="BJ269" s="19" t="s">
        <v>83</v>
      </c>
      <c r="BK269" s="157">
        <f t="shared" si="89"/>
        <v>0</v>
      </c>
      <c r="BL269" s="19" t="s">
        <v>196</v>
      </c>
      <c r="BM269" s="156" t="s">
        <v>1973</v>
      </c>
    </row>
    <row r="270" spans="1:65" s="14" customFormat="1" ht="11.25">
      <c r="B270" s="171"/>
      <c r="D270" s="164" t="s">
        <v>200</v>
      </c>
      <c r="E270" s="172" t="s">
        <v>3</v>
      </c>
      <c r="F270" s="173" t="s">
        <v>1974</v>
      </c>
      <c r="H270" s="174">
        <v>230</v>
      </c>
      <c r="I270" s="175"/>
      <c r="L270" s="171"/>
      <c r="M270" s="176"/>
      <c r="N270" s="177"/>
      <c r="O270" s="177"/>
      <c r="P270" s="177"/>
      <c r="Q270" s="177"/>
      <c r="R270" s="177"/>
      <c r="S270" s="177"/>
      <c r="T270" s="178"/>
      <c r="AT270" s="172" t="s">
        <v>200</v>
      </c>
      <c r="AU270" s="172" t="s">
        <v>83</v>
      </c>
      <c r="AV270" s="14" t="s">
        <v>85</v>
      </c>
      <c r="AW270" s="14" t="s">
        <v>37</v>
      </c>
      <c r="AX270" s="14" t="s">
        <v>76</v>
      </c>
      <c r="AY270" s="172" t="s">
        <v>189</v>
      </c>
    </row>
    <row r="271" spans="1:65" s="15" customFormat="1" ht="11.25">
      <c r="B271" s="179"/>
      <c r="D271" s="164" t="s">
        <v>200</v>
      </c>
      <c r="E271" s="180" t="s">
        <v>3</v>
      </c>
      <c r="F271" s="181" t="s">
        <v>203</v>
      </c>
      <c r="H271" s="182">
        <v>230</v>
      </c>
      <c r="I271" s="183"/>
      <c r="L271" s="179"/>
      <c r="M271" s="184"/>
      <c r="N271" s="185"/>
      <c r="O271" s="185"/>
      <c r="P271" s="185"/>
      <c r="Q271" s="185"/>
      <c r="R271" s="185"/>
      <c r="S271" s="185"/>
      <c r="T271" s="186"/>
      <c r="AT271" s="180" t="s">
        <v>200</v>
      </c>
      <c r="AU271" s="180" t="s">
        <v>83</v>
      </c>
      <c r="AV271" s="15" t="s">
        <v>196</v>
      </c>
      <c r="AW271" s="15" t="s">
        <v>37</v>
      </c>
      <c r="AX271" s="15" t="s">
        <v>83</v>
      </c>
      <c r="AY271" s="180" t="s">
        <v>189</v>
      </c>
    </row>
    <row r="272" spans="1:65" s="2" customFormat="1" ht="16.5" customHeight="1">
      <c r="A272" s="34"/>
      <c r="B272" s="144"/>
      <c r="C272" s="145" t="s">
        <v>1975</v>
      </c>
      <c r="D272" s="145" t="s">
        <v>191</v>
      </c>
      <c r="E272" s="146" t="s">
        <v>1976</v>
      </c>
      <c r="F272" s="147" t="s">
        <v>1977</v>
      </c>
      <c r="G272" s="148" t="s">
        <v>1978</v>
      </c>
      <c r="H272" s="149">
        <v>32</v>
      </c>
      <c r="I272" s="150"/>
      <c r="J272" s="151">
        <f>ROUND(I272*H272,2)</f>
        <v>0</v>
      </c>
      <c r="K272" s="147" t="s">
        <v>297</v>
      </c>
      <c r="L272" s="35"/>
      <c r="M272" s="152" t="s">
        <v>3</v>
      </c>
      <c r="N272" s="153" t="s">
        <v>47</v>
      </c>
      <c r="O272" s="55"/>
      <c r="P272" s="154">
        <f>O272*H272</f>
        <v>0</v>
      </c>
      <c r="Q272" s="154">
        <v>0</v>
      </c>
      <c r="R272" s="154">
        <f>Q272*H272</f>
        <v>0</v>
      </c>
      <c r="S272" s="154">
        <v>0</v>
      </c>
      <c r="T272" s="155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56" t="s">
        <v>196</v>
      </c>
      <c r="AT272" s="156" t="s">
        <v>191</v>
      </c>
      <c r="AU272" s="156" t="s">
        <v>83</v>
      </c>
      <c r="AY272" s="19" t="s">
        <v>189</v>
      </c>
      <c r="BE272" s="157">
        <f>IF(N272="základní",J272,0)</f>
        <v>0</v>
      </c>
      <c r="BF272" s="157">
        <f>IF(N272="snížená",J272,0)</f>
        <v>0</v>
      </c>
      <c r="BG272" s="157">
        <f>IF(N272="zákl. přenesená",J272,0)</f>
        <v>0</v>
      </c>
      <c r="BH272" s="157">
        <f>IF(N272="sníž. přenesená",J272,0)</f>
        <v>0</v>
      </c>
      <c r="BI272" s="157">
        <f>IF(N272="nulová",J272,0)</f>
        <v>0</v>
      </c>
      <c r="BJ272" s="19" t="s">
        <v>83</v>
      </c>
      <c r="BK272" s="157">
        <f>ROUND(I272*H272,2)</f>
        <v>0</v>
      </c>
      <c r="BL272" s="19" t="s">
        <v>196</v>
      </c>
      <c r="BM272" s="156" t="s">
        <v>1979</v>
      </c>
    </row>
    <row r="273" spans="1:65" s="2" customFormat="1" ht="16.5" customHeight="1">
      <c r="A273" s="34"/>
      <c r="B273" s="144"/>
      <c r="C273" s="145" t="s">
        <v>1980</v>
      </c>
      <c r="D273" s="145" t="s">
        <v>191</v>
      </c>
      <c r="E273" s="146" t="s">
        <v>1981</v>
      </c>
      <c r="F273" s="147" t="s">
        <v>1982</v>
      </c>
      <c r="G273" s="148" t="s">
        <v>1693</v>
      </c>
      <c r="H273" s="213"/>
      <c r="I273" s="150"/>
      <c r="J273" s="151">
        <f>ROUND(I273*H273,2)</f>
        <v>0</v>
      </c>
      <c r="K273" s="147" t="s">
        <v>297</v>
      </c>
      <c r="L273" s="35"/>
      <c r="M273" s="152" t="s">
        <v>3</v>
      </c>
      <c r="N273" s="153" t="s">
        <v>47</v>
      </c>
      <c r="O273" s="55"/>
      <c r="P273" s="154">
        <f>O273*H273</f>
        <v>0</v>
      </c>
      <c r="Q273" s="154">
        <v>0</v>
      </c>
      <c r="R273" s="154">
        <f>Q273*H273</f>
        <v>0</v>
      </c>
      <c r="S273" s="154">
        <v>0</v>
      </c>
      <c r="T273" s="155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56" t="s">
        <v>196</v>
      </c>
      <c r="AT273" s="156" t="s">
        <v>191</v>
      </c>
      <c r="AU273" s="156" t="s">
        <v>83</v>
      </c>
      <c r="AY273" s="19" t="s">
        <v>189</v>
      </c>
      <c r="BE273" s="157">
        <f>IF(N273="základní",J273,0)</f>
        <v>0</v>
      </c>
      <c r="BF273" s="157">
        <f>IF(N273="snížená",J273,0)</f>
        <v>0</v>
      </c>
      <c r="BG273" s="157">
        <f>IF(N273="zákl. přenesená",J273,0)</f>
        <v>0</v>
      </c>
      <c r="BH273" s="157">
        <f>IF(N273="sníž. přenesená",J273,0)</f>
        <v>0</v>
      </c>
      <c r="BI273" s="157">
        <f>IF(N273="nulová",J273,0)</f>
        <v>0</v>
      </c>
      <c r="BJ273" s="19" t="s">
        <v>83</v>
      </c>
      <c r="BK273" s="157">
        <f>ROUND(I273*H273,2)</f>
        <v>0</v>
      </c>
      <c r="BL273" s="19" t="s">
        <v>196</v>
      </c>
      <c r="BM273" s="156" t="s">
        <v>1983</v>
      </c>
    </row>
    <row r="274" spans="1:65" s="2" customFormat="1" ht="16.5" customHeight="1">
      <c r="A274" s="34"/>
      <c r="B274" s="144"/>
      <c r="C274" s="145" t="s">
        <v>1984</v>
      </c>
      <c r="D274" s="145" t="s">
        <v>191</v>
      </c>
      <c r="E274" s="146" t="s">
        <v>1691</v>
      </c>
      <c r="F274" s="147" t="s">
        <v>1692</v>
      </c>
      <c r="G274" s="148" t="s">
        <v>1693</v>
      </c>
      <c r="H274" s="213"/>
      <c r="I274" s="150"/>
      <c r="J274" s="151">
        <f>ROUND(I274*H274,2)</f>
        <v>0</v>
      </c>
      <c r="K274" s="147" t="s">
        <v>297</v>
      </c>
      <c r="L274" s="35"/>
      <c r="M274" s="152" t="s">
        <v>3</v>
      </c>
      <c r="N274" s="153" t="s">
        <v>47</v>
      </c>
      <c r="O274" s="55"/>
      <c r="P274" s="154">
        <f>O274*H274</f>
        <v>0</v>
      </c>
      <c r="Q274" s="154">
        <v>0</v>
      </c>
      <c r="R274" s="154">
        <f>Q274*H274</f>
        <v>0</v>
      </c>
      <c r="S274" s="154">
        <v>0</v>
      </c>
      <c r="T274" s="155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56" t="s">
        <v>196</v>
      </c>
      <c r="AT274" s="156" t="s">
        <v>191</v>
      </c>
      <c r="AU274" s="156" t="s">
        <v>83</v>
      </c>
      <c r="AY274" s="19" t="s">
        <v>189</v>
      </c>
      <c r="BE274" s="157">
        <f>IF(N274="základní",J274,0)</f>
        <v>0</v>
      </c>
      <c r="BF274" s="157">
        <f>IF(N274="snížená",J274,0)</f>
        <v>0</v>
      </c>
      <c r="BG274" s="157">
        <f>IF(N274="zákl. přenesená",J274,0)</f>
        <v>0</v>
      </c>
      <c r="BH274" s="157">
        <f>IF(N274="sníž. přenesená",J274,0)</f>
        <v>0</v>
      </c>
      <c r="BI274" s="157">
        <f>IF(N274="nulová",J274,0)</f>
        <v>0</v>
      </c>
      <c r="BJ274" s="19" t="s">
        <v>83</v>
      </c>
      <c r="BK274" s="157">
        <f>ROUND(I274*H274,2)</f>
        <v>0</v>
      </c>
      <c r="BL274" s="19" t="s">
        <v>196</v>
      </c>
      <c r="BM274" s="156" t="s">
        <v>1985</v>
      </c>
    </row>
    <row r="275" spans="1:65" s="12" customFormat="1" ht="25.9" customHeight="1">
      <c r="B275" s="131"/>
      <c r="D275" s="132" t="s">
        <v>75</v>
      </c>
      <c r="E275" s="133" t="s">
        <v>1986</v>
      </c>
      <c r="F275" s="133" t="s">
        <v>1519</v>
      </c>
      <c r="I275" s="134"/>
      <c r="J275" s="135">
        <f>BK275</f>
        <v>0</v>
      </c>
      <c r="L275" s="131"/>
      <c r="M275" s="136"/>
      <c r="N275" s="137"/>
      <c r="O275" s="137"/>
      <c r="P275" s="138">
        <f>SUM(P276:P277)</f>
        <v>0</v>
      </c>
      <c r="Q275" s="137"/>
      <c r="R275" s="138">
        <f>SUM(R276:R277)</f>
        <v>0</v>
      </c>
      <c r="S275" s="137"/>
      <c r="T275" s="139">
        <f>SUM(T276:T277)</f>
        <v>0</v>
      </c>
      <c r="AR275" s="132" t="s">
        <v>83</v>
      </c>
      <c r="AT275" s="140" t="s">
        <v>75</v>
      </c>
      <c r="AU275" s="140" t="s">
        <v>76</v>
      </c>
      <c r="AY275" s="132" t="s">
        <v>189</v>
      </c>
      <c r="BK275" s="141">
        <f>SUM(BK276:BK277)</f>
        <v>0</v>
      </c>
    </row>
    <row r="276" spans="1:65" s="2" customFormat="1" ht="16.5" customHeight="1">
      <c r="A276" s="34"/>
      <c r="B276" s="144"/>
      <c r="C276" s="145" t="s">
        <v>1987</v>
      </c>
      <c r="D276" s="145" t="s">
        <v>191</v>
      </c>
      <c r="E276" s="146" t="s">
        <v>1425</v>
      </c>
      <c r="F276" s="147" t="s">
        <v>1988</v>
      </c>
      <c r="G276" s="148" t="s">
        <v>1693</v>
      </c>
      <c r="H276" s="213"/>
      <c r="I276" s="150"/>
      <c r="J276" s="151">
        <f>ROUND(I276*H276,2)</f>
        <v>0</v>
      </c>
      <c r="K276" s="147" t="s">
        <v>297</v>
      </c>
      <c r="L276" s="35"/>
      <c r="M276" s="152" t="s">
        <v>3</v>
      </c>
      <c r="N276" s="153" t="s">
        <v>47</v>
      </c>
      <c r="O276" s="55"/>
      <c r="P276" s="154">
        <f>O276*H276</f>
        <v>0</v>
      </c>
      <c r="Q276" s="154">
        <v>0</v>
      </c>
      <c r="R276" s="154">
        <f>Q276*H276</f>
        <v>0</v>
      </c>
      <c r="S276" s="154">
        <v>0</v>
      </c>
      <c r="T276" s="155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56" t="s">
        <v>196</v>
      </c>
      <c r="AT276" s="156" t="s">
        <v>191</v>
      </c>
      <c r="AU276" s="156" t="s">
        <v>83</v>
      </c>
      <c r="AY276" s="19" t="s">
        <v>189</v>
      </c>
      <c r="BE276" s="157">
        <f>IF(N276="základní",J276,0)</f>
        <v>0</v>
      </c>
      <c r="BF276" s="157">
        <f>IF(N276="snížená",J276,0)</f>
        <v>0</v>
      </c>
      <c r="BG276" s="157">
        <f>IF(N276="zákl. přenesená",J276,0)</f>
        <v>0</v>
      </c>
      <c r="BH276" s="157">
        <f>IF(N276="sníž. přenesená",J276,0)</f>
        <v>0</v>
      </c>
      <c r="BI276" s="157">
        <f>IF(N276="nulová",J276,0)</f>
        <v>0</v>
      </c>
      <c r="BJ276" s="19" t="s">
        <v>83</v>
      </c>
      <c r="BK276" s="157">
        <f>ROUND(I276*H276,2)</f>
        <v>0</v>
      </c>
      <c r="BL276" s="19" t="s">
        <v>196</v>
      </c>
      <c r="BM276" s="156" t="s">
        <v>1989</v>
      </c>
    </row>
    <row r="277" spans="1:65" s="2" customFormat="1" ht="16.5" customHeight="1">
      <c r="A277" s="34"/>
      <c r="B277" s="144"/>
      <c r="C277" s="145" t="s">
        <v>1990</v>
      </c>
      <c r="D277" s="145" t="s">
        <v>191</v>
      </c>
      <c r="E277" s="146" t="s">
        <v>1991</v>
      </c>
      <c r="F277" s="147" t="s">
        <v>1992</v>
      </c>
      <c r="G277" s="148" t="s">
        <v>1693</v>
      </c>
      <c r="H277" s="213"/>
      <c r="I277" s="150"/>
      <c r="J277" s="151">
        <f>ROUND(I277*H277,2)</f>
        <v>0</v>
      </c>
      <c r="K277" s="147" t="s">
        <v>297</v>
      </c>
      <c r="L277" s="35"/>
      <c r="M277" s="214" t="s">
        <v>3</v>
      </c>
      <c r="N277" s="215" t="s">
        <v>47</v>
      </c>
      <c r="O277" s="200"/>
      <c r="P277" s="216">
        <f>O277*H277</f>
        <v>0</v>
      </c>
      <c r="Q277" s="216">
        <v>0</v>
      </c>
      <c r="R277" s="216">
        <f>Q277*H277</f>
        <v>0</v>
      </c>
      <c r="S277" s="216">
        <v>0</v>
      </c>
      <c r="T277" s="217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56" t="s">
        <v>196</v>
      </c>
      <c r="AT277" s="156" t="s">
        <v>191</v>
      </c>
      <c r="AU277" s="156" t="s">
        <v>83</v>
      </c>
      <c r="AY277" s="19" t="s">
        <v>189</v>
      </c>
      <c r="BE277" s="157">
        <f>IF(N277="základní",J277,0)</f>
        <v>0</v>
      </c>
      <c r="BF277" s="157">
        <f>IF(N277="snížená",J277,0)</f>
        <v>0</v>
      </c>
      <c r="BG277" s="157">
        <f>IF(N277="zákl. přenesená",J277,0)</f>
        <v>0</v>
      </c>
      <c r="BH277" s="157">
        <f>IF(N277="sníž. přenesená",J277,0)</f>
        <v>0</v>
      </c>
      <c r="BI277" s="157">
        <f>IF(N277="nulová",J277,0)</f>
        <v>0</v>
      </c>
      <c r="BJ277" s="19" t="s">
        <v>83</v>
      </c>
      <c r="BK277" s="157">
        <f>ROUND(I277*H277,2)</f>
        <v>0</v>
      </c>
      <c r="BL277" s="19" t="s">
        <v>196</v>
      </c>
      <c r="BM277" s="156" t="s">
        <v>1993</v>
      </c>
    </row>
    <row r="278" spans="1:65" s="2" customFormat="1" ht="6.95" customHeight="1">
      <c r="A278" s="34"/>
      <c r="B278" s="44"/>
      <c r="C278" s="45"/>
      <c r="D278" s="45"/>
      <c r="E278" s="45"/>
      <c r="F278" s="45"/>
      <c r="G278" s="45"/>
      <c r="H278" s="45"/>
      <c r="I278" s="45"/>
      <c r="J278" s="45"/>
      <c r="K278" s="45"/>
      <c r="L278" s="35"/>
      <c r="M278" s="34"/>
      <c r="O278" s="34"/>
      <c r="P278" s="34"/>
      <c r="Q278" s="34"/>
      <c r="R278" s="34"/>
      <c r="S278" s="34"/>
      <c r="T278" s="34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</row>
  </sheetData>
  <autoFilter ref="C88:K277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1" t="s">
        <v>6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9" t="s">
        <v>127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pans="1:46" s="1" customFormat="1" ht="24.95" customHeight="1">
      <c r="B4" s="22"/>
      <c r="D4" s="23" t="s">
        <v>152</v>
      </c>
      <c r="L4" s="22"/>
      <c r="M4" s="95" t="s">
        <v>11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342" t="str">
        <f>'Rekapitulace stavby'!K6</f>
        <v>Průmyslová zóna IV - Šumperk</v>
      </c>
      <c r="F7" s="343"/>
      <c r="G7" s="343"/>
      <c r="H7" s="343"/>
      <c r="L7" s="22"/>
    </row>
    <row r="8" spans="1:46" s="1" customFormat="1" ht="12" customHeight="1">
      <c r="B8" s="22"/>
      <c r="D8" s="29" t="s">
        <v>153</v>
      </c>
      <c r="L8" s="22"/>
    </row>
    <row r="9" spans="1:46" s="2" customFormat="1" ht="16.5" customHeight="1">
      <c r="A9" s="34"/>
      <c r="B9" s="35"/>
      <c r="C9" s="34"/>
      <c r="D9" s="34"/>
      <c r="E9" s="342" t="s">
        <v>1553</v>
      </c>
      <c r="F9" s="345"/>
      <c r="G9" s="345"/>
      <c r="H9" s="345"/>
      <c r="I9" s="34"/>
      <c r="J9" s="34"/>
      <c r="K9" s="34"/>
      <c r="L9" s="9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5"/>
      <c r="C10" s="34"/>
      <c r="D10" s="29" t="s">
        <v>155</v>
      </c>
      <c r="E10" s="34"/>
      <c r="F10" s="34"/>
      <c r="G10" s="34"/>
      <c r="H10" s="34"/>
      <c r="I10" s="34"/>
      <c r="J10" s="34"/>
      <c r="K10" s="34"/>
      <c r="L10" s="9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5"/>
      <c r="C11" s="34"/>
      <c r="D11" s="34"/>
      <c r="E11" s="299" t="s">
        <v>1994</v>
      </c>
      <c r="F11" s="345"/>
      <c r="G11" s="345"/>
      <c r="H11" s="345"/>
      <c r="I11" s="34"/>
      <c r="J11" s="34"/>
      <c r="K11" s="34"/>
      <c r="L11" s="9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9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5"/>
      <c r="C13" s="34"/>
      <c r="D13" s="29" t="s">
        <v>19</v>
      </c>
      <c r="E13" s="34"/>
      <c r="F13" s="27" t="s">
        <v>3</v>
      </c>
      <c r="G13" s="34"/>
      <c r="H13" s="34"/>
      <c r="I13" s="29" t="s">
        <v>20</v>
      </c>
      <c r="J13" s="27" t="s">
        <v>3</v>
      </c>
      <c r="K13" s="34"/>
      <c r="L13" s="9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21</v>
      </c>
      <c r="E14" s="34"/>
      <c r="F14" s="27" t="s">
        <v>22</v>
      </c>
      <c r="G14" s="34"/>
      <c r="H14" s="34"/>
      <c r="I14" s="29" t="s">
        <v>23</v>
      </c>
      <c r="J14" s="52" t="str">
        <f>'Rekapitulace stavby'!AN8</f>
        <v>26. 11. 2021</v>
      </c>
      <c r="K14" s="34"/>
      <c r="L14" s="9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9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5"/>
      <c r="C16" s="34"/>
      <c r="D16" s="29" t="s">
        <v>25</v>
      </c>
      <c r="E16" s="34"/>
      <c r="F16" s="34"/>
      <c r="G16" s="34"/>
      <c r="H16" s="34"/>
      <c r="I16" s="29" t="s">
        <v>26</v>
      </c>
      <c r="J16" s="27" t="s">
        <v>27</v>
      </c>
      <c r="K16" s="34"/>
      <c r="L16" s="9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7" t="s">
        <v>28</v>
      </c>
      <c r="F17" s="34"/>
      <c r="G17" s="34"/>
      <c r="H17" s="34"/>
      <c r="I17" s="29" t="s">
        <v>29</v>
      </c>
      <c r="J17" s="27" t="s">
        <v>30</v>
      </c>
      <c r="K17" s="34"/>
      <c r="L17" s="9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9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9" t="s">
        <v>31</v>
      </c>
      <c r="E19" s="34"/>
      <c r="F19" s="34"/>
      <c r="G19" s="34"/>
      <c r="H19" s="34"/>
      <c r="I19" s="29" t="s">
        <v>26</v>
      </c>
      <c r="J19" s="30" t="str">
        <f>'Rekapitulace stavby'!AN13</f>
        <v>Vyplň údaj</v>
      </c>
      <c r="K19" s="34"/>
      <c r="L19" s="9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346" t="str">
        <f>'Rekapitulace stavby'!E14</f>
        <v>Vyplň údaj</v>
      </c>
      <c r="F20" s="325"/>
      <c r="G20" s="325"/>
      <c r="H20" s="325"/>
      <c r="I20" s="29" t="s">
        <v>29</v>
      </c>
      <c r="J20" s="30" t="str">
        <f>'Rekapitulace stavby'!AN14</f>
        <v>Vyplň údaj</v>
      </c>
      <c r="K20" s="34"/>
      <c r="L20" s="9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9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9" t="s">
        <v>33</v>
      </c>
      <c r="E22" s="34"/>
      <c r="F22" s="34"/>
      <c r="G22" s="34"/>
      <c r="H22" s="34"/>
      <c r="I22" s="29" t="s">
        <v>26</v>
      </c>
      <c r="J22" s="27" t="s">
        <v>34</v>
      </c>
      <c r="K22" s="34"/>
      <c r="L22" s="9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7" t="s">
        <v>35</v>
      </c>
      <c r="F23" s="34"/>
      <c r="G23" s="34"/>
      <c r="H23" s="34"/>
      <c r="I23" s="29" t="s">
        <v>29</v>
      </c>
      <c r="J23" s="27" t="s">
        <v>36</v>
      </c>
      <c r="K23" s="34"/>
      <c r="L23" s="9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9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9" t="s">
        <v>38</v>
      </c>
      <c r="E25" s="34"/>
      <c r="F25" s="34"/>
      <c r="G25" s="34"/>
      <c r="H25" s="34"/>
      <c r="I25" s="29" t="s">
        <v>26</v>
      </c>
      <c r="J25" s="27" t="s">
        <v>3</v>
      </c>
      <c r="K25" s="34"/>
      <c r="L25" s="9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7" t="s">
        <v>39</v>
      </c>
      <c r="F26" s="34"/>
      <c r="G26" s="34"/>
      <c r="H26" s="34"/>
      <c r="I26" s="29" t="s">
        <v>29</v>
      </c>
      <c r="J26" s="27" t="s">
        <v>3</v>
      </c>
      <c r="K26" s="34"/>
      <c r="L26" s="9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9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9" t="s">
        <v>40</v>
      </c>
      <c r="E28" s="34"/>
      <c r="F28" s="34"/>
      <c r="G28" s="34"/>
      <c r="H28" s="34"/>
      <c r="I28" s="34"/>
      <c r="J28" s="34"/>
      <c r="K28" s="34"/>
      <c r="L28" s="9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98"/>
      <c r="B29" s="99"/>
      <c r="C29" s="98"/>
      <c r="D29" s="98"/>
      <c r="E29" s="330" t="s">
        <v>3</v>
      </c>
      <c r="F29" s="330"/>
      <c r="G29" s="330"/>
      <c r="H29" s="330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9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01" t="s">
        <v>42</v>
      </c>
      <c r="E32" s="34"/>
      <c r="F32" s="34"/>
      <c r="G32" s="34"/>
      <c r="H32" s="34"/>
      <c r="I32" s="34"/>
      <c r="J32" s="68">
        <f>ROUND(J89, 2)</f>
        <v>0</v>
      </c>
      <c r="K32" s="34"/>
      <c r="L32" s="9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34"/>
      <c r="F34" s="38" t="s">
        <v>44</v>
      </c>
      <c r="G34" s="34"/>
      <c r="H34" s="34"/>
      <c r="I34" s="38" t="s">
        <v>43</v>
      </c>
      <c r="J34" s="38" t="s">
        <v>45</v>
      </c>
      <c r="K34" s="34"/>
      <c r="L34" s="9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5"/>
      <c r="C35" s="34"/>
      <c r="D35" s="96" t="s">
        <v>46</v>
      </c>
      <c r="E35" s="29" t="s">
        <v>47</v>
      </c>
      <c r="F35" s="102">
        <f>ROUND((SUM(BE89:BE195)),  2)</f>
        <v>0</v>
      </c>
      <c r="G35" s="34"/>
      <c r="H35" s="34"/>
      <c r="I35" s="103">
        <v>0.21</v>
      </c>
      <c r="J35" s="102">
        <f>ROUND(((SUM(BE89:BE195))*I35),  2)</f>
        <v>0</v>
      </c>
      <c r="K35" s="34"/>
      <c r="L35" s="9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29" t="s">
        <v>48</v>
      </c>
      <c r="F36" s="102">
        <f>ROUND((SUM(BF89:BF195)),  2)</f>
        <v>0</v>
      </c>
      <c r="G36" s="34"/>
      <c r="H36" s="34"/>
      <c r="I36" s="103">
        <v>0.15</v>
      </c>
      <c r="J36" s="102">
        <f>ROUND(((SUM(BF89:BF195))*I36),  2)</f>
        <v>0</v>
      </c>
      <c r="K36" s="34"/>
      <c r="L36" s="9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49</v>
      </c>
      <c r="F37" s="102">
        <f>ROUND((SUM(BG89:BG195)),  2)</f>
        <v>0</v>
      </c>
      <c r="G37" s="34"/>
      <c r="H37" s="34"/>
      <c r="I37" s="103">
        <v>0.21</v>
      </c>
      <c r="J37" s="102">
        <f>0</f>
        <v>0</v>
      </c>
      <c r="K37" s="34"/>
      <c r="L37" s="9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5"/>
      <c r="C38" s="34"/>
      <c r="D38" s="34"/>
      <c r="E38" s="29" t="s">
        <v>50</v>
      </c>
      <c r="F38" s="102">
        <f>ROUND((SUM(BH89:BH195)),  2)</f>
        <v>0</v>
      </c>
      <c r="G38" s="34"/>
      <c r="H38" s="34"/>
      <c r="I38" s="103">
        <v>0.15</v>
      </c>
      <c r="J38" s="102">
        <f>0</f>
        <v>0</v>
      </c>
      <c r="K38" s="34"/>
      <c r="L38" s="9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9" t="s">
        <v>51</v>
      </c>
      <c r="F39" s="102">
        <f>ROUND((SUM(BI89:BI195)),  2)</f>
        <v>0</v>
      </c>
      <c r="G39" s="34"/>
      <c r="H39" s="34"/>
      <c r="I39" s="103">
        <v>0</v>
      </c>
      <c r="J39" s="102">
        <f>0</f>
        <v>0</v>
      </c>
      <c r="K39" s="34"/>
      <c r="L39" s="9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9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4"/>
      <c r="D41" s="105" t="s">
        <v>52</v>
      </c>
      <c r="E41" s="57"/>
      <c r="F41" s="57"/>
      <c r="G41" s="106" t="s">
        <v>53</v>
      </c>
      <c r="H41" s="107" t="s">
        <v>54</v>
      </c>
      <c r="I41" s="57"/>
      <c r="J41" s="108">
        <f>SUM(J32:J39)</f>
        <v>0</v>
      </c>
      <c r="K41" s="109"/>
      <c r="L41" s="9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9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9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159</v>
      </c>
      <c r="D47" s="34"/>
      <c r="E47" s="34"/>
      <c r="F47" s="34"/>
      <c r="G47" s="34"/>
      <c r="H47" s="34"/>
      <c r="I47" s="34"/>
      <c r="J47" s="34"/>
      <c r="K47" s="34"/>
      <c r="L47" s="9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9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17</v>
      </c>
      <c r="D49" s="34"/>
      <c r="E49" s="34"/>
      <c r="F49" s="34"/>
      <c r="G49" s="34"/>
      <c r="H49" s="34"/>
      <c r="I49" s="34"/>
      <c r="J49" s="34"/>
      <c r="K49" s="34"/>
      <c r="L49" s="9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42" t="str">
        <f>E7</f>
        <v>Průmyslová zóna IV - Šumperk</v>
      </c>
      <c r="F50" s="343"/>
      <c r="G50" s="343"/>
      <c r="H50" s="343"/>
      <c r="I50" s="34"/>
      <c r="J50" s="34"/>
      <c r="K50" s="34"/>
      <c r="L50" s="9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2"/>
      <c r="C51" s="29" t="s">
        <v>153</v>
      </c>
      <c r="L51" s="22"/>
    </row>
    <row r="52" spans="1:47" s="2" customFormat="1" ht="16.5" customHeight="1">
      <c r="A52" s="34"/>
      <c r="B52" s="35"/>
      <c r="C52" s="34"/>
      <c r="D52" s="34"/>
      <c r="E52" s="342" t="s">
        <v>1553</v>
      </c>
      <c r="F52" s="345"/>
      <c r="G52" s="345"/>
      <c r="H52" s="345"/>
      <c r="I52" s="34"/>
      <c r="J52" s="34"/>
      <c r="K52" s="34"/>
      <c r="L52" s="9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155</v>
      </c>
      <c r="D53" s="34"/>
      <c r="E53" s="34"/>
      <c r="F53" s="34"/>
      <c r="G53" s="34"/>
      <c r="H53" s="34"/>
      <c r="I53" s="34"/>
      <c r="J53" s="34"/>
      <c r="K53" s="34"/>
      <c r="L53" s="9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4"/>
      <c r="D54" s="34"/>
      <c r="E54" s="299" t="str">
        <f>E11</f>
        <v>SO 402 - Rozvody datové optické sítě</v>
      </c>
      <c r="F54" s="345"/>
      <c r="G54" s="345"/>
      <c r="H54" s="345"/>
      <c r="I54" s="34"/>
      <c r="J54" s="34"/>
      <c r="K54" s="34"/>
      <c r="L54" s="9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4"/>
      <c r="D55" s="34"/>
      <c r="E55" s="34"/>
      <c r="F55" s="34"/>
      <c r="G55" s="34"/>
      <c r="H55" s="34"/>
      <c r="I55" s="34"/>
      <c r="J55" s="34"/>
      <c r="K55" s="34"/>
      <c r="L55" s="9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4"/>
      <c r="E56" s="34"/>
      <c r="F56" s="27" t="str">
        <f>F14</f>
        <v>k.ú.Šumperk</v>
      </c>
      <c r="G56" s="34"/>
      <c r="H56" s="34"/>
      <c r="I56" s="29" t="s">
        <v>23</v>
      </c>
      <c r="J56" s="52" t="str">
        <f>IF(J14="","",J14)</f>
        <v>26. 11. 2021</v>
      </c>
      <c r="K56" s="34"/>
      <c r="L56" s="9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9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4"/>
      <c r="E58" s="34"/>
      <c r="F58" s="27" t="str">
        <f>E17</f>
        <v>Město Šumperk</v>
      </c>
      <c r="G58" s="34"/>
      <c r="H58" s="34"/>
      <c r="I58" s="29" t="s">
        <v>33</v>
      </c>
      <c r="J58" s="32" t="str">
        <f>E23</f>
        <v>Cekr CZ s.r.o.</v>
      </c>
      <c r="K58" s="34"/>
      <c r="L58" s="9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5.7" customHeight="1">
      <c r="A59" s="34"/>
      <c r="B59" s="35"/>
      <c r="C59" s="29" t="s">
        <v>31</v>
      </c>
      <c r="D59" s="34"/>
      <c r="E59" s="34"/>
      <c r="F59" s="27" t="str">
        <f>IF(E20="","",E20)</f>
        <v>Vyplň údaj</v>
      </c>
      <c r="G59" s="34"/>
      <c r="H59" s="34"/>
      <c r="I59" s="29" t="s">
        <v>38</v>
      </c>
      <c r="J59" s="32" t="str">
        <f>E26</f>
        <v>Jan Zamykal, CS ÚRS 2021/II</v>
      </c>
      <c r="K59" s="34"/>
      <c r="L59" s="9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4"/>
      <c r="D60" s="34"/>
      <c r="E60" s="34"/>
      <c r="F60" s="34"/>
      <c r="G60" s="34"/>
      <c r="H60" s="34"/>
      <c r="I60" s="34"/>
      <c r="J60" s="34"/>
      <c r="K60" s="34"/>
      <c r="L60" s="9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10" t="s">
        <v>160</v>
      </c>
      <c r="D61" s="104"/>
      <c r="E61" s="104"/>
      <c r="F61" s="104"/>
      <c r="G61" s="104"/>
      <c r="H61" s="104"/>
      <c r="I61" s="104"/>
      <c r="J61" s="111" t="s">
        <v>161</v>
      </c>
      <c r="K61" s="104"/>
      <c r="L61" s="9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4"/>
      <c r="D62" s="34"/>
      <c r="E62" s="34"/>
      <c r="F62" s="34"/>
      <c r="G62" s="34"/>
      <c r="H62" s="34"/>
      <c r="I62" s="34"/>
      <c r="J62" s="34"/>
      <c r="K62" s="34"/>
      <c r="L62" s="9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12" t="s">
        <v>74</v>
      </c>
      <c r="D63" s="34"/>
      <c r="E63" s="34"/>
      <c r="F63" s="34"/>
      <c r="G63" s="34"/>
      <c r="H63" s="34"/>
      <c r="I63" s="34"/>
      <c r="J63" s="68">
        <f>J89</f>
        <v>0</v>
      </c>
      <c r="K63" s="34"/>
      <c r="L63" s="9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162</v>
      </c>
    </row>
    <row r="64" spans="1:47" s="9" customFormat="1" ht="24.95" customHeight="1">
      <c r="B64" s="113"/>
      <c r="D64" s="114" t="s">
        <v>1995</v>
      </c>
      <c r="E64" s="115"/>
      <c r="F64" s="115"/>
      <c r="G64" s="115"/>
      <c r="H64" s="115"/>
      <c r="I64" s="115"/>
      <c r="J64" s="116">
        <f>J90</f>
        <v>0</v>
      </c>
      <c r="L64" s="113"/>
    </row>
    <row r="65" spans="1:31" s="9" customFormat="1" ht="24.95" customHeight="1">
      <c r="B65" s="113"/>
      <c r="D65" s="114" t="s">
        <v>1996</v>
      </c>
      <c r="E65" s="115"/>
      <c r="F65" s="115"/>
      <c r="G65" s="115"/>
      <c r="H65" s="115"/>
      <c r="I65" s="115"/>
      <c r="J65" s="116">
        <f>J112</f>
        <v>0</v>
      </c>
      <c r="L65" s="113"/>
    </row>
    <row r="66" spans="1:31" s="9" customFormat="1" ht="24.95" customHeight="1">
      <c r="B66" s="113"/>
      <c r="D66" s="114" t="s">
        <v>1557</v>
      </c>
      <c r="E66" s="115"/>
      <c r="F66" s="115"/>
      <c r="G66" s="115"/>
      <c r="H66" s="115"/>
      <c r="I66" s="115"/>
      <c r="J66" s="116">
        <f>J150</f>
        <v>0</v>
      </c>
      <c r="L66" s="113"/>
    </row>
    <row r="67" spans="1:31" s="9" customFormat="1" ht="24.95" customHeight="1">
      <c r="B67" s="113"/>
      <c r="D67" s="114" t="s">
        <v>1558</v>
      </c>
      <c r="E67" s="115"/>
      <c r="F67" s="115"/>
      <c r="G67" s="115"/>
      <c r="H67" s="115"/>
      <c r="I67" s="115"/>
      <c r="J67" s="116">
        <f>J193</f>
        <v>0</v>
      </c>
      <c r="L67" s="113"/>
    </row>
    <row r="68" spans="1:31" s="2" customFormat="1" ht="21.75" customHeight="1">
      <c r="A68" s="34"/>
      <c r="B68" s="35"/>
      <c r="C68" s="34"/>
      <c r="D68" s="34"/>
      <c r="E68" s="34"/>
      <c r="F68" s="34"/>
      <c r="G68" s="34"/>
      <c r="H68" s="34"/>
      <c r="I68" s="34"/>
      <c r="J68" s="34"/>
      <c r="K68" s="34"/>
      <c r="L68" s="97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97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5" customHeight="1">
      <c r="A73" s="34"/>
      <c r="B73" s="46"/>
      <c r="C73" s="47"/>
      <c r="D73" s="47"/>
      <c r="E73" s="47"/>
      <c r="F73" s="47"/>
      <c r="G73" s="47"/>
      <c r="H73" s="47"/>
      <c r="I73" s="47"/>
      <c r="J73" s="47"/>
      <c r="K73" s="47"/>
      <c r="L73" s="9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5" customHeight="1">
      <c r="A74" s="34"/>
      <c r="B74" s="35"/>
      <c r="C74" s="23" t="s">
        <v>174</v>
      </c>
      <c r="D74" s="34"/>
      <c r="E74" s="34"/>
      <c r="F74" s="34"/>
      <c r="G74" s="34"/>
      <c r="H74" s="34"/>
      <c r="I74" s="34"/>
      <c r="J74" s="34"/>
      <c r="K74" s="34"/>
      <c r="L74" s="9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4"/>
      <c r="D75" s="34"/>
      <c r="E75" s="34"/>
      <c r="F75" s="34"/>
      <c r="G75" s="34"/>
      <c r="H75" s="34"/>
      <c r="I75" s="34"/>
      <c r="J75" s="34"/>
      <c r="K75" s="34"/>
      <c r="L75" s="9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17</v>
      </c>
      <c r="D76" s="34"/>
      <c r="E76" s="34"/>
      <c r="F76" s="34"/>
      <c r="G76" s="34"/>
      <c r="H76" s="34"/>
      <c r="I76" s="34"/>
      <c r="J76" s="34"/>
      <c r="K76" s="34"/>
      <c r="L76" s="9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4"/>
      <c r="D77" s="34"/>
      <c r="E77" s="342" t="str">
        <f>E7</f>
        <v>Průmyslová zóna IV - Šumperk</v>
      </c>
      <c r="F77" s="343"/>
      <c r="G77" s="343"/>
      <c r="H77" s="343"/>
      <c r="I77" s="34"/>
      <c r="J77" s="34"/>
      <c r="K77" s="34"/>
      <c r="L77" s="9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1" customFormat="1" ht="12" customHeight="1">
      <c r="B78" s="22"/>
      <c r="C78" s="29" t="s">
        <v>153</v>
      </c>
      <c r="L78" s="22"/>
    </row>
    <row r="79" spans="1:31" s="2" customFormat="1" ht="16.5" customHeight="1">
      <c r="A79" s="34"/>
      <c r="B79" s="35"/>
      <c r="C79" s="34"/>
      <c r="D79" s="34"/>
      <c r="E79" s="342" t="s">
        <v>1553</v>
      </c>
      <c r="F79" s="345"/>
      <c r="G79" s="345"/>
      <c r="H79" s="345"/>
      <c r="I79" s="34"/>
      <c r="J79" s="34"/>
      <c r="K79" s="34"/>
      <c r="L79" s="9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155</v>
      </c>
      <c r="D80" s="34"/>
      <c r="E80" s="34"/>
      <c r="F80" s="34"/>
      <c r="G80" s="34"/>
      <c r="H80" s="34"/>
      <c r="I80" s="34"/>
      <c r="J80" s="34"/>
      <c r="K80" s="34"/>
      <c r="L80" s="9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4"/>
      <c r="D81" s="34"/>
      <c r="E81" s="299" t="str">
        <f>E11</f>
        <v>SO 402 - Rozvody datové optické sítě</v>
      </c>
      <c r="F81" s="345"/>
      <c r="G81" s="345"/>
      <c r="H81" s="345"/>
      <c r="I81" s="34"/>
      <c r="J81" s="34"/>
      <c r="K81" s="34"/>
      <c r="L81" s="9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4"/>
      <c r="D82" s="34"/>
      <c r="E82" s="34"/>
      <c r="F82" s="34"/>
      <c r="G82" s="34"/>
      <c r="H82" s="34"/>
      <c r="I82" s="34"/>
      <c r="J82" s="34"/>
      <c r="K82" s="34"/>
      <c r="L82" s="9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9" t="s">
        <v>21</v>
      </c>
      <c r="D83" s="34"/>
      <c r="E83" s="34"/>
      <c r="F83" s="27" t="str">
        <f>F14</f>
        <v>k.ú.Šumperk</v>
      </c>
      <c r="G83" s="34"/>
      <c r="H83" s="34"/>
      <c r="I83" s="29" t="s">
        <v>23</v>
      </c>
      <c r="J83" s="52" t="str">
        <f>IF(J14="","",J14)</f>
        <v>26. 11. 2021</v>
      </c>
      <c r="K83" s="34"/>
      <c r="L83" s="9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5" customHeight="1">
      <c r="A84" s="34"/>
      <c r="B84" s="35"/>
      <c r="C84" s="34"/>
      <c r="D84" s="34"/>
      <c r="E84" s="34"/>
      <c r="F84" s="34"/>
      <c r="G84" s="34"/>
      <c r="H84" s="34"/>
      <c r="I84" s="34"/>
      <c r="J84" s="34"/>
      <c r="K84" s="34"/>
      <c r="L84" s="9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25</v>
      </c>
      <c r="D85" s="34"/>
      <c r="E85" s="34"/>
      <c r="F85" s="27" t="str">
        <f>E17</f>
        <v>Město Šumperk</v>
      </c>
      <c r="G85" s="34"/>
      <c r="H85" s="34"/>
      <c r="I85" s="29" t="s">
        <v>33</v>
      </c>
      <c r="J85" s="32" t="str">
        <f>E23</f>
        <v>Cekr CZ s.r.o.</v>
      </c>
      <c r="K85" s="34"/>
      <c r="L85" s="9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25.7" customHeight="1">
      <c r="A86" s="34"/>
      <c r="B86" s="35"/>
      <c r="C86" s="29" t="s">
        <v>31</v>
      </c>
      <c r="D86" s="34"/>
      <c r="E86" s="34"/>
      <c r="F86" s="27" t="str">
        <f>IF(E20="","",E20)</f>
        <v>Vyplň údaj</v>
      </c>
      <c r="G86" s="34"/>
      <c r="H86" s="34"/>
      <c r="I86" s="29" t="s">
        <v>38</v>
      </c>
      <c r="J86" s="32" t="str">
        <f>E26</f>
        <v>Jan Zamykal, CS ÚRS 2021/II</v>
      </c>
      <c r="K86" s="34"/>
      <c r="L86" s="9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0.35" customHeight="1">
      <c r="A87" s="34"/>
      <c r="B87" s="35"/>
      <c r="C87" s="34"/>
      <c r="D87" s="34"/>
      <c r="E87" s="34"/>
      <c r="F87" s="34"/>
      <c r="G87" s="34"/>
      <c r="H87" s="34"/>
      <c r="I87" s="34"/>
      <c r="J87" s="34"/>
      <c r="K87" s="34"/>
      <c r="L87" s="97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11" customFormat="1" ht="29.25" customHeight="1">
      <c r="A88" s="121"/>
      <c r="B88" s="122"/>
      <c r="C88" s="123" t="s">
        <v>175</v>
      </c>
      <c r="D88" s="124" t="s">
        <v>61</v>
      </c>
      <c r="E88" s="124" t="s">
        <v>57</v>
      </c>
      <c r="F88" s="124" t="s">
        <v>58</v>
      </c>
      <c r="G88" s="124" t="s">
        <v>176</v>
      </c>
      <c r="H88" s="124" t="s">
        <v>177</v>
      </c>
      <c r="I88" s="124" t="s">
        <v>178</v>
      </c>
      <c r="J88" s="124" t="s">
        <v>161</v>
      </c>
      <c r="K88" s="125" t="s">
        <v>179</v>
      </c>
      <c r="L88" s="126"/>
      <c r="M88" s="59" t="s">
        <v>3</v>
      </c>
      <c r="N88" s="60" t="s">
        <v>46</v>
      </c>
      <c r="O88" s="60" t="s">
        <v>180</v>
      </c>
      <c r="P88" s="60" t="s">
        <v>181</v>
      </c>
      <c r="Q88" s="60" t="s">
        <v>182</v>
      </c>
      <c r="R88" s="60" t="s">
        <v>183</v>
      </c>
      <c r="S88" s="60" t="s">
        <v>184</v>
      </c>
      <c r="T88" s="61" t="s">
        <v>185</v>
      </c>
      <c r="U88" s="121"/>
      <c r="V88" s="121"/>
      <c r="W88" s="121"/>
      <c r="X88" s="121"/>
      <c r="Y88" s="121"/>
      <c r="Z88" s="121"/>
      <c r="AA88" s="121"/>
      <c r="AB88" s="121"/>
      <c r="AC88" s="121"/>
      <c r="AD88" s="121"/>
      <c r="AE88" s="121"/>
    </row>
    <row r="89" spans="1:65" s="2" customFormat="1" ht="22.9" customHeight="1">
      <c r="A89" s="34"/>
      <c r="B89" s="35"/>
      <c r="C89" s="66" t="s">
        <v>186</v>
      </c>
      <c r="D89" s="34"/>
      <c r="E89" s="34"/>
      <c r="F89" s="34"/>
      <c r="G89" s="34"/>
      <c r="H89" s="34"/>
      <c r="I89" s="34"/>
      <c r="J89" s="127">
        <f>BK89</f>
        <v>0</v>
      </c>
      <c r="K89" s="34"/>
      <c r="L89" s="35"/>
      <c r="M89" s="62"/>
      <c r="N89" s="53"/>
      <c r="O89" s="63"/>
      <c r="P89" s="128">
        <f>P90+P112+P150+P193</f>
        <v>0</v>
      </c>
      <c r="Q89" s="63"/>
      <c r="R89" s="128">
        <f>R90+R112+R150+R193</f>
        <v>0</v>
      </c>
      <c r="S89" s="63"/>
      <c r="T89" s="129">
        <f>T90+T112+T150+T193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9" t="s">
        <v>75</v>
      </c>
      <c r="AU89" s="19" t="s">
        <v>162</v>
      </c>
      <c r="BK89" s="130">
        <f>BK90+BK112+BK150+BK193</f>
        <v>0</v>
      </c>
    </row>
    <row r="90" spans="1:65" s="12" customFormat="1" ht="25.9" customHeight="1">
      <c r="B90" s="131"/>
      <c r="D90" s="132" t="s">
        <v>75</v>
      </c>
      <c r="E90" s="133" t="s">
        <v>1559</v>
      </c>
      <c r="F90" s="133" t="s">
        <v>1997</v>
      </c>
      <c r="I90" s="134"/>
      <c r="J90" s="135">
        <f>BK90</f>
        <v>0</v>
      </c>
      <c r="L90" s="131"/>
      <c r="M90" s="136"/>
      <c r="N90" s="137"/>
      <c r="O90" s="137"/>
      <c r="P90" s="138">
        <f>SUM(P91:P111)</f>
        <v>0</v>
      </c>
      <c r="Q90" s="137"/>
      <c r="R90" s="138">
        <f>SUM(R91:R111)</f>
        <v>0</v>
      </c>
      <c r="S90" s="137"/>
      <c r="T90" s="139">
        <f>SUM(T91:T111)</f>
        <v>0</v>
      </c>
      <c r="AR90" s="132" t="s">
        <v>83</v>
      </c>
      <c r="AT90" s="140" t="s">
        <v>75</v>
      </c>
      <c r="AU90" s="140" t="s">
        <v>76</v>
      </c>
      <c r="AY90" s="132" t="s">
        <v>189</v>
      </c>
      <c r="BK90" s="141">
        <f>SUM(BK91:BK111)</f>
        <v>0</v>
      </c>
    </row>
    <row r="91" spans="1:65" s="2" customFormat="1" ht="16.5" customHeight="1">
      <c r="A91" s="34"/>
      <c r="B91" s="144"/>
      <c r="C91" s="145" t="s">
        <v>83</v>
      </c>
      <c r="D91" s="145" t="s">
        <v>191</v>
      </c>
      <c r="E91" s="146" t="s">
        <v>1998</v>
      </c>
      <c r="F91" s="147" t="s">
        <v>1999</v>
      </c>
      <c r="G91" s="148" t="s">
        <v>194</v>
      </c>
      <c r="H91" s="149">
        <v>248</v>
      </c>
      <c r="I91" s="150"/>
      <c r="J91" s="151">
        <f>ROUND(I91*H91,2)</f>
        <v>0</v>
      </c>
      <c r="K91" s="147" t="s">
        <v>297</v>
      </c>
      <c r="L91" s="35"/>
      <c r="M91" s="152" t="s">
        <v>3</v>
      </c>
      <c r="N91" s="153" t="s">
        <v>47</v>
      </c>
      <c r="O91" s="55"/>
      <c r="P91" s="154">
        <f>O91*H91</f>
        <v>0</v>
      </c>
      <c r="Q91" s="154">
        <v>0</v>
      </c>
      <c r="R91" s="154">
        <f>Q91*H91</f>
        <v>0</v>
      </c>
      <c r="S91" s="154">
        <v>0</v>
      </c>
      <c r="T91" s="155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56" t="s">
        <v>196</v>
      </c>
      <c r="AT91" s="156" t="s">
        <v>191</v>
      </c>
      <c r="AU91" s="156" t="s">
        <v>83</v>
      </c>
      <c r="AY91" s="19" t="s">
        <v>189</v>
      </c>
      <c r="BE91" s="157">
        <f>IF(N91="základní",J91,0)</f>
        <v>0</v>
      </c>
      <c r="BF91" s="157">
        <f>IF(N91="snížená",J91,0)</f>
        <v>0</v>
      </c>
      <c r="BG91" s="157">
        <f>IF(N91="zákl. přenesená",J91,0)</f>
        <v>0</v>
      </c>
      <c r="BH91" s="157">
        <f>IF(N91="sníž. přenesená",J91,0)</f>
        <v>0</v>
      </c>
      <c r="BI91" s="157">
        <f>IF(N91="nulová",J91,0)</f>
        <v>0</v>
      </c>
      <c r="BJ91" s="19" t="s">
        <v>83</v>
      </c>
      <c r="BK91" s="157">
        <f>ROUND(I91*H91,2)</f>
        <v>0</v>
      </c>
      <c r="BL91" s="19" t="s">
        <v>196</v>
      </c>
      <c r="BM91" s="156" t="s">
        <v>2000</v>
      </c>
    </row>
    <row r="92" spans="1:65" s="14" customFormat="1" ht="11.25">
      <c r="B92" s="171"/>
      <c r="D92" s="164" t="s">
        <v>200</v>
      </c>
      <c r="E92" s="172" t="s">
        <v>3</v>
      </c>
      <c r="F92" s="173" t="s">
        <v>2001</v>
      </c>
      <c r="H92" s="174">
        <v>248</v>
      </c>
      <c r="I92" s="175"/>
      <c r="L92" s="171"/>
      <c r="M92" s="176"/>
      <c r="N92" s="177"/>
      <c r="O92" s="177"/>
      <c r="P92" s="177"/>
      <c r="Q92" s="177"/>
      <c r="R92" s="177"/>
      <c r="S92" s="177"/>
      <c r="T92" s="178"/>
      <c r="AT92" s="172" t="s">
        <v>200</v>
      </c>
      <c r="AU92" s="172" t="s">
        <v>83</v>
      </c>
      <c r="AV92" s="14" t="s">
        <v>85</v>
      </c>
      <c r="AW92" s="14" t="s">
        <v>37</v>
      </c>
      <c r="AX92" s="14" t="s">
        <v>76</v>
      </c>
      <c r="AY92" s="172" t="s">
        <v>189</v>
      </c>
    </row>
    <row r="93" spans="1:65" s="15" customFormat="1" ht="11.25">
      <c r="B93" s="179"/>
      <c r="D93" s="164" t="s">
        <v>200</v>
      </c>
      <c r="E93" s="180" t="s">
        <v>3</v>
      </c>
      <c r="F93" s="181" t="s">
        <v>203</v>
      </c>
      <c r="H93" s="182">
        <v>248</v>
      </c>
      <c r="I93" s="183"/>
      <c r="L93" s="179"/>
      <c r="M93" s="184"/>
      <c r="N93" s="185"/>
      <c r="O93" s="185"/>
      <c r="P93" s="185"/>
      <c r="Q93" s="185"/>
      <c r="R93" s="185"/>
      <c r="S93" s="185"/>
      <c r="T93" s="186"/>
      <c r="AT93" s="180" t="s">
        <v>200</v>
      </c>
      <c r="AU93" s="180" t="s">
        <v>83</v>
      </c>
      <c r="AV93" s="15" t="s">
        <v>196</v>
      </c>
      <c r="AW93" s="15" t="s">
        <v>37</v>
      </c>
      <c r="AX93" s="15" t="s">
        <v>83</v>
      </c>
      <c r="AY93" s="180" t="s">
        <v>189</v>
      </c>
    </row>
    <row r="94" spans="1:65" s="2" customFormat="1" ht="16.5" customHeight="1">
      <c r="A94" s="34"/>
      <c r="B94" s="144"/>
      <c r="C94" s="145" t="s">
        <v>85</v>
      </c>
      <c r="D94" s="145" t="s">
        <v>191</v>
      </c>
      <c r="E94" s="146" t="s">
        <v>2002</v>
      </c>
      <c r="F94" s="147" t="s">
        <v>2003</v>
      </c>
      <c r="G94" s="148" t="s">
        <v>194</v>
      </c>
      <c r="H94" s="149">
        <v>61.95</v>
      </c>
      <c r="I94" s="150"/>
      <c r="J94" s="151">
        <f t="shared" ref="J94:J100" si="0">ROUND(I94*H94,2)</f>
        <v>0</v>
      </c>
      <c r="K94" s="147" t="s">
        <v>297</v>
      </c>
      <c r="L94" s="35"/>
      <c r="M94" s="152" t="s">
        <v>3</v>
      </c>
      <c r="N94" s="153" t="s">
        <v>47</v>
      </c>
      <c r="O94" s="55"/>
      <c r="P94" s="154">
        <f t="shared" ref="P94:P100" si="1">O94*H94</f>
        <v>0</v>
      </c>
      <c r="Q94" s="154">
        <v>0</v>
      </c>
      <c r="R94" s="154">
        <f t="shared" ref="R94:R100" si="2">Q94*H94</f>
        <v>0</v>
      </c>
      <c r="S94" s="154">
        <v>0</v>
      </c>
      <c r="T94" s="155">
        <f t="shared" ref="T94:T100" si="3"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56" t="s">
        <v>196</v>
      </c>
      <c r="AT94" s="156" t="s">
        <v>191</v>
      </c>
      <c r="AU94" s="156" t="s">
        <v>83</v>
      </c>
      <c r="AY94" s="19" t="s">
        <v>189</v>
      </c>
      <c r="BE94" s="157">
        <f t="shared" ref="BE94:BE100" si="4">IF(N94="základní",J94,0)</f>
        <v>0</v>
      </c>
      <c r="BF94" s="157">
        <f t="shared" ref="BF94:BF100" si="5">IF(N94="snížená",J94,0)</f>
        <v>0</v>
      </c>
      <c r="BG94" s="157">
        <f t="shared" ref="BG94:BG100" si="6">IF(N94="zákl. přenesená",J94,0)</f>
        <v>0</v>
      </c>
      <c r="BH94" s="157">
        <f t="shared" ref="BH94:BH100" si="7">IF(N94="sníž. přenesená",J94,0)</f>
        <v>0</v>
      </c>
      <c r="BI94" s="157">
        <f t="shared" ref="BI94:BI100" si="8">IF(N94="nulová",J94,0)</f>
        <v>0</v>
      </c>
      <c r="BJ94" s="19" t="s">
        <v>83</v>
      </c>
      <c r="BK94" s="157">
        <f t="shared" ref="BK94:BK100" si="9">ROUND(I94*H94,2)</f>
        <v>0</v>
      </c>
      <c r="BL94" s="19" t="s">
        <v>196</v>
      </c>
      <c r="BM94" s="156" t="s">
        <v>2004</v>
      </c>
    </row>
    <row r="95" spans="1:65" s="2" customFormat="1" ht="16.5" customHeight="1">
      <c r="A95" s="34"/>
      <c r="B95" s="144"/>
      <c r="C95" s="145" t="s">
        <v>93</v>
      </c>
      <c r="D95" s="145" t="s">
        <v>191</v>
      </c>
      <c r="E95" s="146" t="s">
        <v>2005</v>
      </c>
      <c r="F95" s="147" t="s">
        <v>2006</v>
      </c>
      <c r="G95" s="148" t="s">
        <v>473</v>
      </c>
      <c r="H95" s="149">
        <v>1</v>
      </c>
      <c r="I95" s="150"/>
      <c r="J95" s="151">
        <f t="shared" si="0"/>
        <v>0</v>
      </c>
      <c r="K95" s="147" t="s">
        <v>297</v>
      </c>
      <c r="L95" s="35"/>
      <c r="M95" s="152" t="s">
        <v>3</v>
      </c>
      <c r="N95" s="153" t="s">
        <v>47</v>
      </c>
      <c r="O95" s="55"/>
      <c r="P95" s="154">
        <f t="shared" si="1"/>
        <v>0</v>
      </c>
      <c r="Q95" s="154">
        <v>0</v>
      </c>
      <c r="R95" s="154">
        <f t="shared" si="2"/>
        <v>0</v>
      </c>
      <c r="S95" s="154">
        <v>0</v>
      </c>
      <c r="T95" s="155">
        <f t="shared" si="3"/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56" t="s">
        <v>196</v>
      </c>
      <c r="AT95" s="156" t="s">
        <v>191</v>
      </c>
      <c r="AU95" s="156" t="s">
        <v>83</v>
      </c>
      <c r="AY95" s="19" t="s">
        <v>189</v>
      </c>
      <c r="BE95" s="157">
        <f t="shared" si="4"/>
        <v>0</v>
      </c>
      <c r="BF95" s="157">
        <f t="shared" si="5"/>
        <v>0</v>
      </c>
      <c r="BG95" s="157">
        <f t="shared" si="6"/>
        <v>0</v>
      </c>
      <c r="BH95" s="157">
        <f t="shared" si="7"/>
        <v>0</v>
      </c>
      <c r="BI95" s="157">
        <f t="shared" si="8"/>
        <v>0</v>
      </c>
      <c r="BJ95" s="19" t="s">
        <v>83</v>
      </c>
      <c r="BK95" s="157">
        <f t="shared" si="9"/>
        <v>0</v>
      </c>
      <c r="BL95" s="19" t="s">
        <v>196</v>
      </c>
      <c r="BM95" s="156" t="s">
        <v>2007</v>
      </c>
    </row>
    <row r="96" spans="1:65" s="2" customFormat="1" ht="16.5" customHeight="1">
      <c r="A96" s="34"/>
      <c r="B96" s="144"/>
      <c r="C96" s="145" t="s">
        <v>196</v>
      </c>
      <c r="D96" s="145" t="s">
        <v>191</v>
      </c>
      <c r="E96" s="146" t="s">
        <v>2008</v>
      </c>
      <c r="F96" s="147" t="s">
        <v>2009</v>
      </c>
      <c r="G96" s="148" t="s">
        <v>194</v>
      </c>
      <c r="H96" s="149">
        <v>419.85</v>
      </c>
      <c r="I96" s="150"/>
      <c r="J96" s="151">
        <f t="shared" si="0"/>
        <v>0</v>
      </c>
      <c r="K96" s="147" t="s">
        <v>297</v>
      </c>
      <c r="L96" s="35"/>
      <c r="M96" s="152" t="s">
        <v>3</v>
      </c>
      <c r="N96" s="153" t="s">
        <v>47</v>
      </c>
      <c r="O96" s="55"/>
      <c r="P96" s="154">
        <f t="shared" si="1"/>
        <v>0</v>
      </c>
      <c r="Q96" s="154">
        <v>0</v>
      </c>
      <c r="R96" s="154">
        <f t="shared" si="2"/>
        <v>0</v>
      </c>
      <c r="S96" s="154">
        <v>0</v>
      </c>
      <c r="T96" s="155">
        <f t="shared" si="3"/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56" t="s">
        <v>196</v>
      </c>
      <c r="AT96" s="156" t="s">
        <v>191</v>
      </c>
      <c r="AU96" s="156" t="s">
        <v>83</v>
      </c>
      <c r="AY96" s="19" t="s">
        <v>189</v>
      </c>
      <c r="BE96" s="157">
        <f t="shared" si="4"/>
        <v>0</v>
      </c>
      <c r="BF96" s="157">
        <f t="shared" si="5"/>
        <v>0</v>
      </c>
      <c r="BG96" s="157">
        <f t="shared" si="6"/>
        <v>0</v>
      </c>
      <c r="BH96" s="157">
        <f t="shared" si="7"/>
        <v>0</v>
      </c>
      <c r="BI96" s="157">
        <f t="shared" si="8"/>
        <v>0</v>
      </c>
      <c r="BJ96" s="19" t="s">
        <v>83</v>
      </c>
      <c r="BK96" s="157">
        <f t="shared" si="9"/>
        <v>0</v>
      </c>
      <c r="BL96" s="19" t="s">
        <v>196</v>
      </c>
      <c r="BM96" s="156" t="s">
        <v>2010</v>
      </c>
    </row>
    <row r="97" spans="1:65" s="2" customFormat="1" ht="16.5" customHeight="1">
      <c r="A97" s="34"/>
      <c r="B97" s="144"/>
      <c r="C97" s="145" t="s">
        <v>226</v>
      </c>
      <c r="D97" s="145" t="s">
        <v>191</v>
      </c>
      <c r="E97" s="146" t="s">
        <v>2011</v>
      </c>
      <c r="F97" s="147" t="s">
        <v>2012</v>
      </c>
      <c r="G97" s="148" t="s">
        <v>473</v>
      </c>
      <c r="H97" s="149">
        <v>1</v>
      </c>
      <c r="I97" s="150"/>
      <c r="J97" s="151">
        <f t="shared" si="0"/>
        <v>0</v>
      </c>
      <c r="K97" s="147" t="s">
        <v>297</v>
      </c>
      <c r="L97" s="35"/>
      <c r="M97" s="152" t="s">
        <v>3</v>
      </c>
      <c r="N97" s="153" t="s">
        <v>47</v>
      </c>
      <c r="O97" s="55"/>
      <c r="P97" s="154">
        <f t="shared" si="1"/>
        <v>0</v>
      </c>
      <c r="Q97" s="154">
        <v>0</v>
      </c>
      <c r="R97" s="154">
        <f t="shared" si="2"/>
        <v>0</v>
      </c>
      <c r="S97" s="154">
        <v>0</v>
      </c>
      <c r="T97" s="155">
        <f t="shared" si="3"/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56" t="s">
        <v>196</v>
      </c>
      <c r="AT97" s="156" t="s">
        <v>191</v>
      </c>
      <c r="AU97" s="156" t="s">
        <v>83</v>
      </c>
      <c r="AY97" s="19" t="s">
        <v>189</v>
      </c>
      <c r="BE97" s="157">
        <f t="shared" si="4"/>
        <v>0</v>
      </c>
      <c r="BF97" s="157">
        <f t="shared" si="5"/>
        <v>0</v>
      </c>
      <c r="BG97" s="157">
        <f t="shared" si="6"/>
        <v>0</v>
      </c>
      <c r="BH97" s="157">
        <f t="shared" si="7"/>
        <v>0</v>
      </c>
      <c r="BI97" s="157">
        <f t="shared" si="8"/>
        <v>0</v>
      </c>
      <c r="BJ97" s="19" t="s">
        <v>83</v>
      </c>
      <c r="BK97" s="157">
        <f t="shared" si="9"/>
        <v>0</v>
      </c>
      <c r="BL97" s="19" t="s">
        <v>196</v>
      </c>
      <c r="BM97" s="156" t="s">
        <v>2013</v>
      </c>
    </row>
    <row r="98" spans="1:65" s="2" customFormat="1" ht="16.5" customHeight="1">
      <c r="A98" s="34"/>
      <c r="B98" s="144"/>
      <c r="C98" s="145" t="s">
        <v>234</v>
      </c>
      <c r="D98" s="145" t="s">
        <v>191</v>
      </c>
      <c r="E98" s="146" t="s">
        <v>2014</v>
      </c>
      <c r="F98" s="147" t="s">
        <v>2015</v>
      </c>
      <c r="G98" s="148" t="s">
        <v>473</v>
      </c>
      <c r="H98" s="149">
        <v>3</v>
      </c>
      <c r="I98" s="150"/>
      <c r="J98" s="151">
        <f t="shared" si="0"/>
        <v>0</v>
      </c>
      <c r="K98" s="147" t="s">
        <v>297</v>
      </c>
      <c r="L98" s="35"/>
      <c r="M98" s="152" t="s">
        <v>3</v>
      </c>
      <c r="N98" s="153" t="s">
        <v>47</v>
      </c>
      <c r="O98" s="55"/>
      <c r="P98" s="154">
        <f t="shared" si="1"/>
        <v>0</v>
      </c>
      <c r="Q98" s="154">
        <v>0</v>
      </c>
      <c r="R98" s="154">
        <f t="shared" si="2"/>
        <v>0</v>
      </c>
      <c r="S98" s="154">
        <v>0</v>
      </c>
      <c r="T98" s="155">
        <f t="shared" si="3"/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56" t="s">
        <v>196</v>
      </c>
      <c r="AT98" s="156" t="s">
        <v>191</v>
      </c>
      <c r="AU98" s="156" t="s">
        <v>83</v>
      </c>
      <c r="AY98" s="19" t="s">
        <v>189</v>
      </c>
      <c r="BE98" s="157">
        <f t="shared" si="4"/>
        <v>0</v>
      </c>
      <c r="BF98" s="157">
        <f t="shared" si="5"/>
        <v>0</v>
      </c>
      <c r="BG98" s="157">
        <f t="shared" si="6"/>
        <v>0</v>
      </c>
      <c r="BH98" s="157">
        <f t="shared" si="7"/>
        <v>0</v>
      </c>
      <c r="BI98" s="157">
        <f t="shared" si="8"/>
        <v>0</v>
      </c>
      <c r="BJ98" s="19" t="s">
        <v>83</v>
      </c>
      <c r="BK98" s="157">
        <f t="shared" si="9"/>
        <v>0</v>
      </c>
      <c r="BL98" s="19" t="s">
        <v>196</v>
      </c>
      <c r="BM98" s="156" t="s">
        <v>2016</v>
      </c>
    </row>
    <row r="99" spans="1:65" s="2" customFormat="1" ht="16.5" customHeight="1">
      <c r="A99" s="34"/>
      <c r="B99" s="144"/>
      <c r="C99" s="145" t="s">
        <v>245</v>
      </c>
      <c r="D99" s="145" t="s">
        <v>191</v>
      </c>
      <c r="E99" s="146" t="s">
        <v>2017</v>
      </c>
      <c r="F99" s="147" t="s">
        <v>2018</v>
      </c>
      <c r="G99" s="148" t="s">
        <v>1820</v>
      </c>
      <c r="H99" s="149">
        <v>0.73</v>
      </c>
      <c r="I99" s="150"/>
      <c r="J99" s="151">
        <f t="shared" si="0"/>
        <v>0</v>
      </c>
      <c r="K99" s="147" t="s">
        <v>297</v>
      </c>
      <c r="L99" s="35"/>
      <c r="M99" s="152" t="s">
        <v>3</v>
      </c>
      <c r="N99" s="153" t="s">
        <v>47</v>
      </c>
      <c r="O99" s="55"/>
      <c r="P99" s="154">
        <f t="shared" si="1"/>
        <v>0</v>
      </c>
      <c r="Q99" s="154">
        <v>0</v>
      </c>
      <c r="R99" s="154">
        <f t="shared" si="2"/>
        <v>0</v>
      </c>
      <c r="S99" s="154">
        <v>0</v>
      </c>
      <c r="T99" s="155">
        <f t="shared" si="3"/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56" t="s">
        <v>196</v>
      </c>
      <c r="AT99" s="156" t="s">
        <v>191</v>
      </c>
      <c r="AU99" s="156" t="s">
        <v>83</v>
      </c>
      <c r="AY99" s="19" t="s">
        <v>189</v>
      </c>
      <c r="BE99" s="157">
        <f t="shared" si="4"/>
        <v>0</v>
      </c>
      <c r="BF99" s="157">
        <f t="shared" si="5"/>
        <v>0</v>
      </c>
      <c r="BG99" s="157">
        <f t="shared" si="6"/>
        <v>0</v>
      </c>
      <c r="BH99" s="157">
        <f t="shared" si="7"/>
        <v>0</v>
      </c>
      <c r="BI99" s="157">
        <f t="shared" si="8"/>
        <v>0</v>
      </c>
      <c r="BJ99" s="19" t="s">
        <v>83</v>
      </c>
      <c r="BK99" s="157">
        <f t="shared" si="9"/>
        <v>0</v>
      </c>
      <c r="BL99" s="19" t="s">
        <v>196</v>
      </c>
      <c r="BM99" s="156" t="s">
        <v>2019</v>
      </c>
    </row>
    <row r="100" spans="1:65" s="2" customFormat="1" ht="16.5" customHeight="1">
      <c r="A100" s="34"/>
      <c r="B100" s="144"/>
      <c r="C100" s="145" t="s">
        <v>239</v>
      </c>
      <c r="D100" s="145" t="s">
        <v>191</v>
      </c>
      <c r="E100" s="146" t="s">
        <v>2020</v>
      </c>
      <c r="F100" s="147" t="s">
        <v>2021</v>
      </c>
      <c r="G100" s="148" t="s">
        <v>473</v>
      </c>
      <c r="H100" s="149">
        <v>10</v>
      </c>
      <c r="I100" s="150"/>
      <c r="J100" s="151">
        <f t="shared" si="0"/>
        <v>0</v>
      </c>
      <c r="K100" s="147" t="s">
        <v>297</v>
      </c>
      <c r="L100" s="35"/>
      <c r="M100" s="152" t="s">
        <v>3</v>
      </c>
      <c r="N100" s="153" t="s">
        <v>47</v>
      </c>
      <c r="O100" s="55"/>
      <c r="P100" s="154">
        <f t="shared" si="1"/>
        <v>0</v>
      </c>
      <c r="Q100" s="154">
        <v>0</v>
      </c>
      <c r="R100" s="154">
        <f t="shared" si="2"/>
        <v>0</v>
      </c>
      <c r="S100" s="154">
        <v>0</v>
      </c>
      <c r="T100" s="155">
        <f t="shared" si="3"/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56" t="s">
        <v>196</v>
      </c>
      <c r="AT100" s="156" t="s">
        <v>191</v>
      </c>
      <c r="AU100" s="156" t="s">
        <v>83</v>
      </c>
      <c r="AY100" s="19" t="s">
        <v>189</v>
      </c>
      <c r="BE100" s="157">
        <f t="shared" si="4"/>
        <v>0</v>
      </c>
      <c r="BF100" s="157">
        <f t="shared" si="5"/>
        <v>0</v>
      </c>
      <c r="BG100" s="157">
        <f t="shared" si="6"/>
        <v>0</v>
      </c>
      <c r="BH100" s="157">
        <f t="shared" si="7"/>
        <v>0</v>
      </c>
      <c r="BI100" s="157">
        <f t="shared" si="8"/>
        <v>0</v>
      </c>
      <c r="BJ100" s="19" t="s">
        <v>83</v>
      </c>
      <c r="BK100" s="157">
        <f t="shared" si="9"/>
        <v>0</v>
      </c>
      <c r="BL100" s="19" t="s">
        <v>196</v>
      </c>
      <c r="BM100" s="156" t="s">
        <v>2022</v>
      </c>
    </row>
    <row r="101" spans="1:65" s="14" customFormat="1" ht="11.25">
      <c r="B101" s="171"/>
      <c r="D101" s="164" t="s">
        <v>200</v>
      </c>
      <c r="E101" s="172" t="s">
        <v>3</v>
      </c>
      <c r="F101" s="173" t="s">
        <v>2023</v>
      </c>
      <c r="H101" s="174">
        <v>10</v>
      </c>
      <c r="I101" s="175"/>
      <c r="L101" s="171"/>
      <c r="M101" s="176"/>
      <c r="N101" s="177"/>
      <c r="O101" s="177"/>
      <c r="P101" s="177"/>
      <c r="Q101" s="177"/>
      <c r="R101" s="177"/>
      <c r="S101" s="177"/>
      <c r="T101" s="178"/>
      <c r="AT101" s="172" t="s">
        <v>200</v>
      </c>
      <c r="AU101" s="172" t="s">
        <v>83</v>
      </c>
      <c r="AV101" s="14" t="s">
        <v>85</v>
      </c>
      <c r="AW101" s="14" t="s">
        <v>37</v>
      </c>
      <c r="AX101" s="14" t="s">
        <v>76</v>
      </c>
      <c r="AY101" s="172" t="s">
        <v>189</v>
      </c>
    </row>
    <row r="102" spans="1:65" s="15" customFormat="1" ht="11.25">
      <c r="B102" s="179"/>
      <c r="D102" s="164" t="s">
        <v>200</v>
      </c>
      <c r="E102" s="180" t="s">
        <v>3</v>
      </c>
      <c r="F102" s="181" t="s">
        <v>203</v>
      </c>
      <c r="H102" s="182">
        <v>10</v>
      </c>
      <c r="I102" s="183"/>
      <c r="L102" s="179"/>
      <c r="M102" s="184"/>
      <c r="N102" s="185"/>
      <c r="O102" s="185"/>
      <c r="P102" s="185"/>
      <c r="Q102" s="185"/>
      <c r="R102" s="185"/>
      <c r="S102" s="185"/>
      <c r="T102" s="186"/>
      <c r="AT102" s="180" t="s">
        <v>200</v>
      </c>
      <c r="AU102" s="180" t="s">
        <v>83</v>
      </c>
      <c r="AV102" s="15" t="s">
        <v>196</v>
      </c>
      <c r="AW102" s="15" t="s">
        <v>37</v>
      </c>
      <c r="AX102" s="15" t="s">
        <v>83</v>
      </c>
      <c r="AY102" s="180" t="s">
        <v>189</v>
      </c>
    </row>
    <row r="103" spans="1:65" s="2" customFormat="1" ht="16.5" customHeight="1">
      <c r="A103" s="34"/>
      <c r="B103" s="144"/>
      <c r="C103" s="145" t="s">
        <v>260</v>
      </c>
      <c r="D103" s="145" t="s">
        <v>191</v>
      </c>
      <c r="E103" s="146" t="s">
        <v>2024</v>
      </c>
      <c r="F103" s="147" t="s">
        <v>2025</v>
      </c>
      <c r="G103" s="148" t="s">
        <v>194</v>
      </c>
      <c r="H103" s="149">
        <v>20</v>
      </c>
      <c r="I103" s="150"/>
      <c r="J103" s="151">
        <f>ROUND(I103*H103,2)</f>
        <v>0</v>
      </c>
      <c r="K103" s="147" t="s">
        <v>297</v>
      </c>
      <c r="L103" s="35"/>
      <c r="M103" s="152" t="s">
        <v>3</v>
      </c>
      <c r="N103" s="153" t="s">
        <v>47</v>
      </c>
      <c r="O103" s="55"/>
      <c r="P103" s="154">
        <f>O103*H103</f>
        <v>0</v>
      </c>
      <c r="Q103" s="154">
        <v>0</v>
      </c>
      <c r="R103" s="154">
        <f>Q103*H103</f>
        <v>0</v>
      </c>
      <c r="S103" s="154">
        <v>0</v>
      </c>
      <c r="T103" s="155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56" t="s">
        <v>196</v>
      </c>
      <c r="AT103" s="156" t="s">
        <v>191</v>
      </c>
      <c r="AU103" s="156" t="s">
        <v>83</v>
      </c>
      <c r="AY103" s="19" t="s">
        <v>189</v>
      </c>
      <c r="BE103" s="157">
        <f>IF(N103="základní",J103,0)</f>
        <v>0</v>
      </c>
      <c r="BF103" s="157">
        <f>IF(N103="snížená",J103,0)</f>
        <v>0</v>
      </c>
      <c r="BG103" s="157">
        <f>IF(N103="zákl. přenesená",J103,0)</f>
        <v>0</v>
      </c>
      <c r="BH103" s="157">
        <f>IF(N103="sníž. přenesená",J103,0)</f>
        <v>0</v>
      </c>
      <c r="BI103" s="157">
        <f>IF(N103="nulová",J103,0)</f>
        <v>0</v>
      </c>
      <c r="BJ103" s="19" t="s">
        <v>83</v>
      </c>
      <c r="BK103" s="157">
        <f>ROUND(I103*H103,2)</f>
        <v>0</v>
      </c>
      <c r="BL103" s="19" t="s">
        <v>196</v>
      </c>
      <c r="BM103" s="156" t="s">
        <v>2026</v>
      </c>
    </row>
    <row r="104" spans="1:65" s="2" customFormat="1" ht="16.5" customHeight="1">
      <c r="A104" s="34"/>
      <c r="B104" s="144"/>
      <c r="C104" s="145" t="s">
        <v>266</v>
      </c>
      <c r="D104" s="145" t="s">
        <v>191</v>
      </c>
      <c r="E104" s="146" t="s">
        <v>2027</v>
      </c>
      <c r="F104" s="147" t="s">
        <v>2028</v>
      </c>
      <c r="G104" s="148" t="s">
        <v>473</v>
      </c>
      <c r="H104" s="149">
        <v>16</v>
      </c>
      <c r="I104" s="150"/>
      <c r="J104" s="151">
        <f>ROUND(I104*H104,2)</f>
        <v>0</v>
      </c>
      <c r="K104" s="147" t="s">
        <v>297</v>
      </c>
      <c r="L104" s="35"/>
      <c r="M104" s="152" t="s">
        <v>3</v>
      </c>
      <c r="N104" s="153" t="s">
        <v>47</v>
      </c>
      <c r="O104" s="55"/>
      <c r="P104" s="154">
        <f>O104*H104</f>
        <v>0</v>
      </c>
      <c r="Q104" s="154">
        <v>0</v>
      </c>
      <c r="R104" s="154">
        <f>Q104*H104</f>
        <v>0</v>
      </c>
      <c r="S104" s="154">
        <v>0</v>
      </c>
      <c r="T104" s="155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56" t="s">
        <v>196</v>
      </c>
      <c r="AT104" s="156" t="s">
        <v>191</v>
      </c>
      <c r="AU104" s="156" t="s">
        <v>83</v>
      </c>
      <c r="AY104" s="19" t="s">
        <v>189</v>
      </c>
      <c r="BE104" s="157">
        <f>IF(N104="základní",J104,0)</f>
        <v>0</v>
      </c>
      <c r="BF104" s="157">
        <f>IF(N104="snížená",J104,0)</f>
        <v>0</v>
      </c>
      <c r="BG104" s="157">
        <f>IF(N104="zákl. přenesená",J104,0)</f>
        <v>0</v>
      </c>
      <c r="BH104" s="157">
        <f>IF(N104="sníž. přenesená",J104,0)</f>
        <v>0</v>
      </c>
      <c r="BI104" s="157">
        <f>IF(N104="nulová",J104,0)</f>
        <v>0</v>
      </c>
      <c r="BJ104" s="19" t="s">
        <v>83</v>
      </c>
      <c r="BK104" s="157">
        <f>ROUND(I104*H104,2)</f>
        <v>0</v>
      </c>
      <c r="BL104" s="19" t="s">
        <v>196</v>
      </c>
      <c r="BM104" s="156" t="s">
        <v>2029</v>
      </c>
    </row>
    <row r="105" spans="1:65" s="14" customFormat="1" ht="11.25">
      <c r="B105" s="171"/>
      <c r="D105" s="164" t="s">
        <v>200</v>
      </c>
      <c r="E105" s="172" t="s">
        <v>3</v>
      </c>
      <c r="F105" s="173" t="s">
        <v>1624</v>
      </c>
      <c r="H105" s="174">
        <v>16</v>
      </c>
      <c r="I105" s="175"/>
      <c r="L105" s="171"/>
      <c r="M105" s="176"/>
      <c r="N105" s="177"/>
      <c r="O105" s="177"/>
      <c r="P105" s="177"/>
      <c r="Q105" s="177"/>
      <c r="R105" s="177"/>
      <c r="S105" s="177"/>
      <c r="T105" s="178"/>
      <c r="AT105" s="172" t="s">
        <v>200</v>
      </c>
      <c r="AU105" s="172" t="s">
        <v>83</v>
      </c>
      <c r="AV105" s="14" t="s">
        <v>85</v>
      </c>
      <c r="AW105" s="14" t="s">
        <v>37</v>
      </c>
      <c r="AX105" s="14" t="s">
        <v>76</v>
      </c>
      <c r="AY105" s="172" t="s">
        <v>189</v>
      </c>
    </row>
    <row r="106" spans="1:65" s="15" customFormat="1" ht="11.25">
      <c r="B106" s="179"/>
      <c r="D106" s="164" t="s">
        <v>200</v>
      </c>
      <c r="E106" s="180" t="s">
        <v>3</v>
      </c>
      <c r="F106" s="181" t="s">
        <v>203</v>
      </c>
      <c r="H106" s="182">
        <v>16</v>
      </c>
      <c r="I106" s="183"/>
      <c r="L106" s="179"/>
      <c r="M106" s="184"/>
      <c r="N106" s="185"/>
      <c r="O106" s="185"/>
      <c r="P106" s="185"/>
      <c r="Q106" s="185"/>
      <c r="R106" s="185"/>
      <c r="S106" s="185"/>
      <c r="T106" s="186"/>
      <c r="AT106" s="180" t="s">
        <v>200</v>
      </c>
      <c r="AU106" s="180" t="s">
        <v>83</v>
      </c>
      <c r="AV106" s="15" t="s">
        <v>196</v>
      </c>
      <c r="AW106" s="15" t="s">
        <v>37</v>
      </c>
      <c r="AX106" s="15" t="s">
        <v>83</v>
      </c>
      <c r="AY106" s="180" t="s">
        <v>189</v>
      </c>
    </row>
    <row r="107" spans="1:65" s="2" customFormat="1" ht="16.5" customHeight="1">
      <c r="A107" s="34"/>
      <c r="B107" s="144"/>
      <c r="C107" s="145" t="s">
        <v>274</v>
      </c>
      <c r="D107" s="145" t="s">
        <v>191</v>
      </c>
      <c r="E107" s="146" t="s">
        <v>2030</v>
      </c>
      <c r="F107" s="147" t="s">
        <v>2031</v>
      </c>
      <c r="G107" s="148" t="s">
        <v>473</v>
      </c>
      <c r="H107" s="149">
        <v>12</v>
      </c>
      <c r="I107" s="150"/>
      <c r="J107" s="151">
        <f>ROUND(I107*H107,2)</f>
        <v>0</v>
      </c>
      <c r="K107" s="147" t="s">
        <v>297</v>
      </c>
      <c r="L107" s="35"/>
      <c r="M107" s="152" t="s">
        <v>3</v>
      </c>
      <c r="N107" s="153" t="s">
        <v>47</v>
      </c>
      <c r="O107" s="55"/>
      <c r="P107" s="154">
        <f>O107*H107</f>
        <v>0</v>
      </c>
      <c r="Q107" s="154">
        <v>0</v>
      </c>
      <c r="R107" s="154">
        <f>Q107*H107</f>
        <v>0</v>
      </c>
      <c r="S107" s="154">
        <v>0</v>
      </c>
      <c r="T107" s="155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56" t="s">
        <v>196</v>
      </c>
      <c r="AT107" s="156" t="s">
        <v>191</v>
      </c>
      <c r="AU107" s="156" t="s">
        <v>83</v>
      </c>
      <c r="AY107" s="19" t="s">
        <v>189</v>
      </c>
      <c r="BE107" s="157">
        <f>IF(N107="základní",J107,0)</f>
        <v>0</v>
      </c>
      <c r="BF107" s="157">
        <f>IF(N107="snížená",J107,0)</f>
        <v>0</v>
      </c>
      <c r="BG107" s="157">
        <f>IF(N107="zákl. přenesená",J107,0)</f>
        <v>0</v>
      </c>
      <c r="BH107" s="157">
        <f>IF(N107="sníž. přenesená",J107,0)</f>
        <v>0</v>
      </c>
      <c r="BI107" s="157">
        <f>IF(N107="nulová",J107,0)</f>
        <v>0</v>
      </c>
      <c r="BJ107" s="19" t="s">
        <v>83</v>
      </c>
      <c r="BK107" s="157">
        <f>ROUND(I107*H107,2)</f>
        <v>0</v>
      </c>
      <c r="BL107" s="19" t="s">
        <v>196</v>
      </c>
      <c r="BM107" s="156" t="s">
        <v>2032</v>
      </c>
    </row>
    <row r="108" spans="1:65" s="14" customFormat="1" ht="11.25">
      <c r="B108" s="171"/>
      <c r="D108" s="164" t="s">
        <v>200</v>
      </c>
      <c r="E108" s="172" t="s">
        <v>3</v>
      </c>
      <c r="F108" s="173" t="s">
        <v>2033</v>
      </c>
      <c r="H108" s="174">
        <v>12</v>
      </c>
      <c r="I108" s="175"/>
      <c r="L108" s="171"/>
      <c r="M108" s="176"/>
      <c r="N108" s="177"/>
      <c r="O108" s="177"/>
      <c r="P108" s="177"/>
      <c r="Q108" s="177"/>
      <c r="R108" s="177"/>
      <c r="S108" s="177"/>
      <c r="T108" s="178"/>
      <c r="AT108" s="172" t="s">
        <v>200</v>
      </c>
      <c r="AU108" s="172" t="s">
        <v>83</v>
      </c>
      <c r="AV108" s="14" t="s">
        <v>85</v>
      </c>
      <c r="AW108" s="14" t="s">
        <v>37</v>
      </c>
      <c r="AX108" s="14" t="s">
        <v>76</v>
      </c>
      <c r="AY108" s="172" t="s">
        <v>189</v>
      </c>
    </row>
    <row r="109" spans="1:65" s="15" customFormat="1" ht="11.25">
      <c r="B109" s="179"/>
      <c r="D109" s="164" t="s">
        <v>200</v>
      </c>
      <c r="E109" s="180" t="s">
        <v>3</v>
      </c>
      <c r="F109" s="181" t="s">
        <v>203</v>
      </c>
      <c r="H109" s="182">
        <v>12</v>
      </c>
      <c r="I109" s="183"/>
      <c r="L109" s="179"/>
      <c r="M109" s="184"/>
      <c r="N109" s="185"/>
      <c r="O109" s="185"/>
      <c r="P109" s="185"/>
      <c r="Q109" s="185"/>
      <c r="R109" s="185"/>
      <c r="S109" s="185"/>
      <c r="T109" s="186"/>
      <c r="AT109" s="180" t="s">
        <v>200</v>
      </c>
      <c r="AU109" s="180" t="s">
        <v>83</v>
      </c>
      <c r="AV109" s="15" t="s">
        <v>196</v>
      </c>
      <c r="AW109" s="15" t="s">
        <v>37</v>
      </c>
      <c r="AX109" s="15" t="s">
        <v>83</v>
      </c>
      <c r="AY109" s="180" t="s">
        <v>189</v>
      </c>
    </row>
    <row r="110" spans="1:65" s="2" customFormat="1" ht="16.5" customHeight="1">
      <c r="A110" s="34"/>
      <c r="B110" s="144"/>
      <c r="C110" s="145" t="s">
        <v>280</v>
      </c>
      <c r="D110" s="145" t="s">
        <v>191</v>
      </c>
      <c r="E110" s="146" t="s">
        <v>2034</v>
      </c>
      <c r="F110" s="147" t="s">
        <v>2035</v>
      </c>
      <c r="G110" s="148" t="s">
        <v>473</v>
      </c>
      <c r="H110" s="149">
        <v>16</v>
      </c>
      <c r="I110" s="150"/>
      <c r="J110" s="151">
        <f>ROUND(I110*H110,2)</f>
        <v>0</v>
      </c>
      <c r="K110" s="147" t="s">
        <v>297</v>
      </c>
      <c r="L110" s="35"/>
      <c r="M110" s="152" t="s">
        <v>3</v>
      </c>
      <c r="N110" s="153" t="s">
        <v>47</v>
      </c>
      <c r="O110" s="55"/>
      <c r="P110" s="154">
        <f>O110*H110</f>
        <v>0</v>
      </c>
      <c r="Q110" s="154">
        <v>0</v>
      </c>
      <c r="R110" s="154">
        <f>Q110*H110</f>
        <v>0</v>
      </c>
      <c r="S110" s="154">
        <v>0</v>
      </c>
      <c r="T110" s="155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56" t="s">
        <v>196</v>
      </c>
      <c r="AT110" s="156" t="s">
        <v>191</v>
      </c>
      <c r="AU110" s="156" t="s">
        <v>83</v>
      </c>
      <c r="AY110" s="19" t="s">
        <v>189</v>
      </c>
      <c r="BE110" s="157">
        <f>IF(N110="základní",J110,0)</f>
        <v>0</v>
      </c>
      <c r="BF110" s="157">
        <f>IF(N110="snížená",J110,0)</f>
        <v>0</v>
      </c>
      <c r="BG110" s="157">
        <f>IF(N110="zákl. přenesená",J110,0)</f>
        <v>0</v>
      </c>
      <c r="BH110" s="157">
        <f>IF(N110="sníž. přenesená",J110,0)</f>
        <v>0</v>
      </c>
      <c r="BI110" s="157">
        <f>IF(N110="nulová",J110,0)</f>
        <v>0</v>
      </c>
      <c r="BJ110" s="19" t="s">
        <v>83</v>
      </c>
      <c r="BK110" s="157">
        <f>ROUND(I110*H110,2)</f>
        <v>0</v>
      </c>
      <c r="BL110" s="19" t="s">
        <v>196</v>
      </c>
      <c r="BM110" s="156" t="s">
        <v>2036</v>
      </c>
    </row>
    <row r="111" spans="1:65" s="2" customFormat="1" ht="16.5" customHeight="1">
      <c r="A111" s="34"/>
      <c r="B111" s="144"/>
      <c r="C111" s="145" t="s">
        <v>287</v>
      </c>
      <c r="D111" s="145" t="s">
        <v>191</v>
      </c>
      <c r="E111" s="146" t="s">
        <v>2037</v>
      </c>
      <c r="F111" s="147" t="s">
        <v>2038</v>
      </c>
      <c r="G111" s="148" t="s">
        <v>1693</v>
      </c>
      <c r="H111" s="213"/>
      <c r="I111" s="150"/>
      <c r="J111" s="151">
        <f>ROUND(I111*H111,2)</f>
        <v>0</v>
      </c>
      <c r="K111" s="147" t="s">
        <v>297</v>
      </c>
      <c r="L111" s="35"/>
      <c r="M111" s="152" t="s">
        <v>3</v>
      </c>
      <c r="N111" s="153" t="s">
        <v>47</v>
      </c>
      <c r="O111" s="55"/>
      <c r="P111" s="154">
        <f>O111*H111</f>
        <v>0</v>
      </c>
      <c r="Q111" s="154">
        <v>0</v>
      </c>
      <c r="R111" s="154">
        <f>Q111*H111</f>
        <v>0</v>
      </c>
      <c r="S111" s="154">
        <v>0</v>
      </c>
      <c r="T111" s="155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56" t="s">
        <v>196</v>
      </c>
      <c r="AT111" s="156" t="s">
        <v>191</v>
      </c>
      <c r="AU111" s="156" t="s">
        <v>83</v>
      </c>
      <c r="AY111" s="19" t="s">
        <v>189</v>
      </c>
      <c r="BE111" s="157">
        <f>IF(N111="základní",J111,0)</f>
        <v>0</v>
      </c>
      <c r="BF111" s="157">
        <f>IF(N111="snížená",J111,0)</f>
        <v>0</v>
      </c>
      <c r="BG111" s="157">
        <f>IF(N111="zákl. přenesená",J111,0)</f>
        <v>0</v>
      </c>
      <c r="BH111" s="157">
        <f>IF(N111="sníž. přenesená",J111,0)</f>
        <v>0</v>
      </c>
      <c r="BI111" s="157">
        <f>IF(N111="nulová",J111,0)</f>
        <v>0</v>
      </c>
      <c r="BJ111" s="19" t="s">
        <v>83</v>
      </c>
      <c r="BK111" s="157">
        <f>ROUND(I111*H111,2)</f>
        <v>0</v>
      </c>
      <c r="BL111" s="19" t="s">
        <v>196</v>
      </c>
      <c r="BM111" s="156" t="s">
        <v>2039</v>
      </c>
    </row>
    <row r="112" spans="1:65" s="12" customFormat="1" ht="25.9" customHeight="1">
      <c r="B112" s="131"/>
      <c r="D112" s="132" t="s">
        <v>75</v>
      </c>
      <c r="E112" s="133" t="s">
        <v>1695</v>
      </c>
      <c r="F112" s="133" t="s">
        <v>2040</v>
      </c>
      <c r="I112" s="134"/>
      <c r="J112" s="135">
        <f>BK112</f>
        <v>0</v>
      </c>
      <c r="L112" s="131"/>
      <c r="M112" s="136"/>
      <c r="N112" s="137"/>
      <c r="O112" s="137"/>
      <c r="P112" s="138">
        <f>SUM(P113:P149)</f>
        <v>0</v>
      </c>
      <c r="Q112" s="137"/>
      <c r="R112" s="138">
        <f>SUM(R113:R149)</f>
        <v>0</v>
      </c>
      <c r="S112" s="137"/>
      <c r="T112" s="139">
        <f>SUM(T113:T149)</f>
        <v>0</v>
      </c>
      <c r="AR112" s="132" t="s">
        <v>83</v>
      </c>
      <c r="AT112" s="140" t="s">
        <v>75</v>
      </c>
      <c r="AU112" s="140" t="s">
        <v>76</v>
      </c>
      <c r="AY112" s="132" t="s">
        <v>189</v>
      </c>
      <c r="BK112" s="141">
        <f>SUM(BK113:BK149)</f>
        <v>0</v>
      </c>
    </row>
    <row r="113" spans="1:65" s="2" customFormat="1" ht="16.5" customHeight="1">
      <c r="A113" s="34"/>
      <c r="B113" s="144"/>
      <c r="C113" s="145" t="s">
        <v>294</v>
      </c>
      <c r="D113" s="145" t="s">
        <v>191</v>
      </c>
      <c r="E113" s="146" t="s">
        <v>2041</v>
      </c>
      <c r="F113" s="147" t="s">
        <v>2042</v>
      </c>
      <c r="G113" s="148" t="s">
        <v>194</v>
      </c>
      <c r="H113" s="149">
        <v>4</v>
      </c>
      <c r="I113" s="150"/>
      <c r="J113" s="151">
        <f>ROUND(I113*H113,2)</f>
        <v>0</v>
      </c>
      <c r="K113" s="147" t="s">
        <v>297</v>
      </c>
      <c r="L113" s="35"/>
      <c r="M113" s="152" t="s">
        <v>3</v>
      </c>
      <c r="N113" s="153" t="s">
        <v>47</v>
      </c>
      <c r="O113" s="55"/>
      <c r="P113" s="154">
        <f>O113*H113</f>
        <v>0</v>
      </c>
      <c r="Q113" s="154">
        <v>0</v>
      </c>
      <c r="R113" s="154">
        <f>Q113*H113</f>
        <v>0</v>
      </c>
      <c r="S113" s="154">
        <v>0</v>
      </c>
      <c r="T113" s="155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56" t="s">
        <v>196</v>
      </c>
      <c r="AT113" s="156" t="s">
        <v>191</v>
      </c>
      <c r="AU113" s="156" t="s">
        <v>83</v>
      </c>
      <c r="AY113" s="19" t="s">
        <v>189</v>
      </c>
      <c r="BE113" s="157">
        <f>IF(N113="základní",J113,0)</f>
        <v>0</v>
      </c>
      <c r="BF113" s="157">
        <f>IF(N113="snížená",J113,0)</f>
        <v>0</v>
      </c>
      <c r="BG113" s="157">
        <f>IF(N113="zákl. přenesená",J113,0)</f>
        <v>0</v>
      </c>
      <c r="BH113" s="157">
        <f>IF(N113="sníž. přenesená",J113,0)</f>
        <v>0</v>
      </c>
      <c r="BI113" s="157">
        <f>IF(N113="nulová",J113,0)</f>
        <v>0</v>
      </c>
      <c r="BJ113" s="19" t="s">
        <v>83</v>
      </c>
      <c r="BK113" s="157">
        <f>ROUND(I113*H113,2)</f>
        <v>0</v>
      </c>
      <c r="BL113" s="19" t="s">
        <v>196</v>
      </c>
      <c r="BM113" s="156" t="s">
        <v>2043</v>
      </c>
    </row>
    <row r="114" spans="1:65" s="14" customFormat="1" ht="11.25">
      <c r="B114" s="171"/>
      <c r="D114" s="164" t="s">
        <v>200</v>
      </c>
      <c r="E114" s="172" t="s">
        <v>3</v>
      </c>
      <c r="F114" s="173" t="s">
        <v>2044</v>
      </c>
      <c r="H114" s="174">
        <v>4</v>
      </c>
      <c r="I114" s="175"/>
      <c r="L114" s="171"/>
      <c r="M114" s="176"/>
      <c r="N114" s="177"/>
      <c r="O114" s="177"/>
      <c r="P114" s="177"/>
      <c r="Q114" s="177"/>
      <c r="R114" s="177"/>
      <c r="S114" s="177"/>
      <c r="T114" s="178"/>
      <c r="AT114" s="172" t="s">
        <v>200</v>
      </c>
      <c r="AU114" s="172" t="s">
        <v>83</v>
      </c>
      <c r="AV114" s="14" t="s">
        <v>85</v>
      </c>
      <c r="AW114" s="14" t="s">
        <v>37</v>
      </c>
      <c r="AX114" s="14" t="s">
        <v>76</v>
      </c>
      <c r="AY114" s="172" t="s">
        <v>189</v>
      </c>
    </row>
    <row r="115" spans="1:65" s="15" customFormat="1" ht="11.25">
      <c r="B115" s="179"/>
      <c r="D115" s="164" t="s">
        <v>200</v>
      </c>
      <c r="E115" s="180" t="s">
        <v>3</v>
      </c>
      <c r="F115" s="181" t="s">
        <v>203</v>
      </c>
      <c r="H115" s="182">
        <v>4</v>
      </c>
      <c r="I115" s="183"/>
      <c r="L115" s="179"/>
      <c r="M115" s="184"/>
      <c r="N115" s="185"/>
      <c r="O115" s="185"/>
      <c r="P115" s="185"/>
      <c r="Q115" s="185"/>
      <c r="R115" s="185"/>
      <c r="S115" s="185"/>
      <c r="T115" s="186"/>
      <c r="AT115" s="180" t="s">
        <v>200</v>
      </c>
      <c r="AU115" s="180" t="s">
        <v>83</v>
      </c>
      <c r="AV115" s="15" t="s">
        <v>196</v>
      </c>
      <c r="AW115" s="15" t="s">
        <v>37</v>
      </c>
      <c r="AX115" s="15" t="s">
        <v>83</v>
      </c>
      <c r="AY115" s="180" t="s">
        <v>189</v>
      </c>
    </row>
    <row r="116" spans="1:65" s="2" customFormat="1" ht="16.5" customHeight="1">
      <c r="A116" s="34"/>
      <c r="B116" s="144"/>
      <c r="C116" s="145" t="s">
        <v>9</v>
      </c>
      <c r="D116" s="145" t="s">
        <v>191</v>
      </c>
      <c r="E116" s="146" t="s">
        <v>2045</v>
      </c>
      <c r="F116" s="147" t="s">
        <v>2046</v>
      </c>
      <c r="G116" s="148" t="s">
        <v>473</v>
      </c>
      <c r="H116" s="149">
        <v>10</v>
      </c>
      <c r="I116" s="150"/>
      <c r="J116" s="151">
        <f>ROUND(I116*H116,2)</f>
        <v>0</v>
      </c>
      <c r="K116" s="147" t="s">
        <v>297</v>
      </c>
      <c r="L116" s="35"/>
      <c r="M116" s="152" t="s">
        <v>3</v>
      </c>
      <c r="N116" s="153" t="s">
        <v>47</v>
      </c>
      <c r="O116" s="55"/>
      <c r="P116" s="154">
        <f>O116*H116</f>
        <v>0</v>
      </c>
      <c r="Q116" s="154">
        <v>0</v>
      </c>
      <c r="R116" s="154">
        <f>Q116*H116</f>
        <v>0</v>
      </c>
      <c r="S116" s="154">
        <v>0</v>
      </c>
      <c r="T116" s="155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56" t="s">
        <v>196</v>
      </c>
      <c r="AT116" s="156" t="s">
        <v>191</v>
      </c>
      <c r="AU116" s="156" t="s">
        <v>83</v>
      </c>
      <c r="AY116" s="19" t="s">
        <v>189</v>
      </c>
      <c r="BE116" s="157">
        <f>IF(N116="základní",J116,0)</f>
        <v>0</v>
      </c>
      <c r="BF116" s="157">
        <f>IF(N116="snížená",J116,0)</f>
        <v>0</v>
      </c>
      <c r="BG116" s="157">
        <f>IF(N116="zákl. přenesená",J116,0)</f>
        <v>0</v>
      </c>
      <c r="BH116" s="157">
        <f>IF(N116="sníž. přenesená",J116,0)</f>
        <v>0</v>
      </c>
      <c r="BI116" s="157">
        <f>IF(N116="nulová",J116,0)</f>
        <v>0</v>
      </c>
      <c r="BJ116" s="19" t="s">
        <v>83</v>
      </c>
      <c r="BK116" s="157">
        <f>ROUND(I116*H116,2)</f>
        <v>0</v>
      </c>
      <c r="BL116" s="19" t="s">
        <v>196</v>
      </c>
      <c r="BM116" s="156" t="s">
        <v>2047</v>
      </c>
    </row>
    <row r="117" spans="1:65" s="14" customFormat="1" ht="11.25">
      <c r="B117" s="171"/>
      <c r="D117" s="164" t="s">
        <v>200</v>
      </c>
      <c r="E117" s="172" t="s">
        <v>3</v>
      </c>
      <c r="F117" s="173" t="s">
        <v>2048</v>
      </c>
      <c r="H117" s="174">
        <v>10</v>
      </c>
      <c r="I117" s="175"/>
      <c r="L117" s="171"/>
      <c r="M117" s="176"/>
      <c r="N117" s="177"/>
      <c r="O117" s="177"/>
      <c r="P117" s="177"/>
      <c r="Q117" s="177"/>
      <c r="R117" s="177"/>
      <c r="S117" s="177"/>
      <c r="T117" s="178"/>
      <c r="AT117" s="172" t="s">
        <v>200</v>
      </c>
      <c r="AU117" s="172" t="s">
        <v>83</v>
      </c>
      <c r="AV117" s="14" t="s">
        <v>85</v>
      </c>
      <c r="AW117" s="14" t="s">
        <v>37</v>
      </c>
      <c r="AX117" s="14" t="s">
        <v>76</v>
      </c>
      <c r="AY117" s="172" t="s">
        <v>189</v>
      </c>
    </row>
    <row r="118" spans="1:65" s="15" customFormat="1" ht="11.25">
      <c r="B118" s="179"/>
      <c r="D118" s="164" t="s">
        <v>200</v>
      </c>
      <c r="E118" s="180" t="s">
        <v>3</v>
      </c>
      <c r="F118" s="181" t="s">
        <v>203</v>
      </c>
      <c r="H118" s="182">
        <v>10</v>
      </c>
      <c r="I118" s="183"/>
      <c r="L118" s="179"/>
      <c r="M118" s="184"/>
      <c r="N118" s="185"/>
      <c r="O118" s="185"/>
      <c r="P118" s="185"/>
      <c r="Q118" s="185"/>
      <c r="R118" s="185"/>
      <c r="S118" s="185"/>
      <c r="T118" s="186"/>
      <c r="AT118" s="180" t="s">
        <v>200</v>
      </c>
      <c r="AU118" s="180" t="s">
        <v>83</v>
      </c>
      <c r="AV118" s="15" t="s">
        <v>196</v>
      </c>
      <c r="AW118" s="15" t="s">
        <v>37</v>
      </c>
      <c r="AX118" s="15" t="s">
        <v>83</v>
      </c>
      <c r="AY118" s="180" t="s">
        <v>189</v>
      </c>
    </row>
    <row r="119" spans="1:65" s="2" customFormat="1" ht="16.5" customHeight="1">
      <c r="A119" s="34"/>
      <c r="B119" s="144"/>
      <c r="C119" s="145" t="s">
        <v>311</v>
      </c>
      <c r="D119" s="145" t="s">
        <v>191</v>
      </c>
      <c r="E119" s="146" t="s">
        <v>2049</v>
      </c>
      <c r="F119" s="147" t="s">
        <v>2050</v>
      </c>
      <c r="G119" s="148" t="s">
        <v>473</v>
      </c>
      <c r="H119" s="149">
        <v>16</v>
      </c>
      <c r="I119" s="150"/>
      <c r="J119" s="151">
        <f>ROUND(I119*H119,2)</f>
        <v>0</v>
      </c>
      <c r="K119" s="147" t="s">
        <v>297</v>
      </c>
      <c r="L119" s="35"/>
      <c r="M119" s="152" t="s">
        <v>3</v>
      </c>
      <c r="N119" s="153" t="s">
        <v>47</v>
      </c>
      <c r="O119" s="55"/>
      <c r="P119" s="154">
        <f>O119*H119</f>
        <v>0</v>
      </c>
      <c r="Q119" s="154">
        <v>0</v>
      </c>
      <c r="R119" s="154">
        <f>Q119*H119</f>
        <v>0</v>
      </c>
      <c r="S119" s="154">
        <v>0</v>
      </c>
      <c r="T119" s="155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56" t="s">
        <v>196</v>
      </c>
      <c r="AT119" s="156" t="s">
        <v>191</v>
      </c>
      <c r="AU119" s="156" t="s">
        <v>83</v>
      </c>
      <c r="AY119" s="19" t="s">
        <v>189</v>
      </c>
      <c r="BE119" s="157">
        <f>IF(N119="základní",J119,0)</f>
        <v>0</v>
      </c>
      <c r="BF119" s="157">
        <f>IF(N119="snížená",J119,0)</f>
        <v>0</v>
      </c>
      <c r="BG119" s="157">
        <f>IF(N119="zákl. přenesená",J119,0)</f>
        <v>0</v>
      </c>
      <c r="BH119" s="157">
        <f>IF(N119="sníž. přenesená",J119,0)</f>
        <v>0</v>
      </c>
      <c r="BI119" s="157">
        <f>IF(N119="nulová",J119,0)</f>
        <v>0</v>
      </c>
      <c r="BJ119" s="19" t="s">
        <v>83</v>
      </c>
      <c r="BK119" s="157">
        <f>ROUND(I119*H119,2)</f>
        <v>0</v>
      </c>
      <c r="BL119" s="19" t="s">
        <v>196</v>
      </c>
      <c r="BM119" s="156" t="s">
        <v>2051</v>
      </c>
    </row>
    <row r="120" spans="1:65" s="14" customFormat="1" ht="11.25">
      <c r="B120" s="171"/>
      <c r="D120" s="164" t="s">
        <v>200</v>
      </c>
      <c r="E120" s="172" t="s">
        <v>3</v>
      </c>
      <c r="F120" s="173" t="s">
        <v>1624</v>
      </c>
      <c r="H120" s="174">
        <v>16</v>
      </c>
      <c r="I120" s="175"/>
      <c r="L120" s="171"/>
      <c r="M120" s="176"/>
      <c r="N120" s="177"/>
      <c r="O120" s="177"/>
      <c r="P120" s="177"/>
      <c r="Q120" s="177"/>
      <c r="R120" s="177"/>
      <c r="S120" s="177"/>
      <c r="T120" s="178"/>
      <c r="AT120" s="172" t="s">
        <v>200</v>
      </c>
      <c r="AU120" s="172" t="s">
        <v>83</v>
      </c>
      <c r="AV120" s="14" t="s">
        <v>85</v>
      </c>
      <c r="AW120" s="14" t="s">
        <v>37</v>
      </c>
      <c r="AX120" s="14" t="s">
        <v>76</v>
      </c>
      <c r="AY120" s="172" t="s">
        <v>189</v>
      </c>
    </row>
    <row r="121" spans="1:65" s="15" customFormat="1" ht="11.25">
      <c r="B121" s="179"/>
      <c r="D121" s="164" t="s">
        <v>200</v>
      </c>
      <c r="E121" s="180" t="s">
        <v>3</v>
      </c>
      <c r="F121" s="181" t="s">
        <v>203</v>
      </c>
      <c r="H121" s="182">
        <v>16</v>
      </c>
      <c r="I121" s="183"/>
      <c r="L121" s="179"/>
      <c r="M121" s="184"/>
      <c r="N121" s="185"/>
      <c r="O121" s="185"/>
      <c r="P121" s="185"/>
      <c r="Q121" s="185"/>
      <c r="R121" s="185"/>
      <c r="S121" s="185"/>
      <c r="T121" s="186"/>
      <c r="AT121" s="180" t="s">
        <v>200</v>
      </c>
      <c r="AU121" s="180" t="s">
        <v>83</v>
      </c>
      <c r="AV121" s="15" t="s">
        <v>196</v>
      </c>
      <c r="AW121" s="15" t="s">
        <v>37</v>
      </c>
      <c r="AX121" s="15" t="s">
        <v>83</v>
      </c>
      <c r="AY121" s="180" t="s">
        <v>189</v>
      </c>
    </row>
    <row r="122" spans="1:65" s="2" customFormat="1" ht="16.5" customHeight="1">
      <c r="A122" s="34"/>
      <c r="B122" s="144"/>
      <c r="C122" s="145" t="s">
        <v>317</v>
      </c>
      <c r="D122" s="145" t="s">
        <v>191</v>
      </c>
      <c r="E122" s="146" t="s">
        <v>2052</v>
      </c>
      <c r="F122" s="147" t="s">
        <v>2053</v>
      </c>
      <c r="G122" s="148" t="s">
        <v>473</v>
      </c>
      <c r="H122" s="149">
        <v>10</v>
      </c>
      <c r="I122" s="150"/>
      <c r="J122" s="151">
        <f>ROUND(I122*H122,2)</f>
        <v>0</v>
      </c>
      <c r="K122" s="147" t="s">
        <v>297</v>
      </c>
      <c r="L122" s="35"/>
      <c r="M122" s="152" t="s">
        <v>3</v>
      </c>
      <c r="N122" s="153" t="s">
        <v>47</v>
      </c>
      <c r="O122" s="55"/>
      <c r="P122" s="154">
        <f>O122*H122</f>
        <v>0</v>
      </c>
      <c r="Q122" s="154">
        <v>0</v>
      </c>
      <c r="R122" s="154">
        <f>Q122*H122</f>
        <v>0</v>
      </c>
      <c r="S122" s="154">
        <v>0</v>
      </c>
      <c r="T122" s="155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56" t="s">
        <v>196</v>
      </c>
      <c r="AT122" s="156" t="s">
        <v>191</v>
      </c>
      <c r="AU122" s="156" t="s">
        <v>83</v>
      </c>
      <c r="AY122" s="19" t="s">
        <v>189</v>
      </c>
      <c r="BE122" s="157">
        <f>IF(N122="základní",J122,0)</f>
        <v>0</v>
      </c>
      <c r="BF122" s="157">
        <f>IF(N122="snížená",J122,0)</f>
        <v>0</v>
      </c>
      <c r="BG122" s="157">
        <f>IF(N122="zákl. přenesená",J122,0)</f>
        <v>0</v>
      </c>
      <c r="BH122" s="157">
        <f>IF(N122="sníž. přenesená",J122,0)</f>
        <v>0</v>
      </c>
      <c r="BI122" s="157">
        <f>IF(N122="nulová",J122,0)</f>
        <v>0</v>
      </c>
      <c r="BJ122" s="19" t="s">
        <v>83</v>
      </c>
      <c r="BK122" s="157">
        <f>ROUND(I122*H122,2)</f>
        <v>0</v>
      </c>
      <c r="BL122" s="19" t="s">
        <v>196</v>
      </c>
      <c r="BM122" s="156" t="s">
        <v>2054</v>
      </c>
    </row>
    <row r="123" spans="1:65" s="14" customFormat="1" ht="11.25">
      <c r="B123" s="171"/>
      <c r="D123" s="164" t="s">
        <v>200</v>
      </c>
      <c r="E123" s="172" t="s">
        <v>3</v>
      </c>
      <c r="F123" s="173" t="s">
        <v>2023</v>
      </c>
      <c r="H123" s="174">
        <v>10</v>
      </c>
      <c r="I123" s="175"/>
      <c r="L123" s="171"/>
      <c r="M123" s="176"/>
      <c r="N123" s="177"/>
      <c r="O123" s="177"/>
      <c r="P123" s="177"/>
      <c r="Q123" s="177"/>
      <c r="R123" s="177"/>
      <c r="S123" s="177"/>
      <c r="T123" s="178"/>
      <c r="AT123" s="172" t="s">
        <v>200</v>
      </c>
      <c r="AU123" s="172" t="s">
        <v>83</v>
      </c>
      <c r="AV123" s="14" t="s">
        <v>85</v>
      </c>
      <c r="AW123" s="14" t="s">
        <v>37</v>
      </c>
      <c r="AX123" s="14" t="s">
        <v>76</v>
      </c>
      <c r="AY123" s="172" t="s">
        <v>189</v>
      </c>
    </row>
    <row r="124" spans="1:65" s="15" customFormat="1" ht="11.25">
      <c r="B124" s="179"/>
      <c r="D124" s="164" t="s">
        <v>200</v>
      </c>
      <c r="E124" s="180" t="s">
        <v>3</v>
      </c>
      <c r="F124" s="181" t="s">
        <v>203</v>
      </c>
      <c r="H124" s="182">
        <v>10</v>
      </c>
      <c r="I124" s="183"/>
      <c r="L124" s="179"/>
      <c r="M124" s="184"/>
      <c r="N124" s="185"/>
      <c r="O124" s="185"/>
      <c r="P124" s="185"/>
      <c r="Q124" s="185"/>
      <c r="R124" s="185"/>
      <c r="S124" s="185"/>
      <c r="T124" s="186"/>
      <c r="AT124" s="180" t="s">
        <v>200</v>
      </c>
      <c r="AU124" s="180" t="s">
        <v>83</v>
      </c>
      <c r="AV124" s="15" t="s">
        <v>196</v>
      </c>
      <c r="AW124" s="15" t="s">
        <v>37</v>
      </c>
      <c r="AX124" s="15" t="s">
        <v>83</v>
      </c>
      <c r="AY124" s="180" t="s">
        <v>189</v>
      </c>
    </row>
    <row r="125" spans="1:65" s="2" customFormat="1" ht="16.5" customHeight="1">
      <c r="A125" s="34"/>
      <c r="B125" s="144"/>
      <c r="C125" s="145" t="s">
        <v>325</v>
      </c>
      <c r="D125" s="145" t="s">
        <v>191</v>
      </c>
      <c r="E125" s="146" t="s">
        <v>2055</v>
      </c>
      <c r="F125" s="147" t="s">
        <v>2056</v>
      </c>
      <c r="G125" s="148" t="s">
        <v>473</v>
      </c>
      <c r="H125" s="149">
        <v>2</v>
      </c>
      <c r="I125" s="150"/>
      <c r="J125" s="151">
        <f>ROUND(I125*H125,2)</f>
        <v>0</v>
      </c>
      <c r="K125" s="147" t="s">
        <v>297</v>
      </c>
      <c r="L125" s="35"/>
      <c r="M125" s="152" t="s">
        <v>3</v>
      </c>
      <c r="N125" s="153" t="s">
        <v>47</v>
      </c>
      <c r="O125" s="55"/>
      <c r="P125" s="154">
        <f>O125*H125</f>
        <v>0</v>
      </c>
      <c r="Q125" s="154">
        <v>0</v>
      </c>
      <c r="R125" s="154">
        <f>Q125*H125</f>
        <v>0</v>
      </c>
      <c r="S125" s="154">
        <v>0</v>
      </c>
      <c r="T125" s="15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56" t="s">
        <v>196</v>
      </c>
      <c r="AT125" s="156" t="s">
        <v>191</v>
      </c>
      <c r="AU125" s="156" t="s">
        <v>83</v>
      </c>
      <c r="AY125" s="19" t="s">
        <v>189</v>
      </c>
      <c r="BE125" s="157">
        <f>IF(N125="základní",J125,0)</f>
        <v>0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9" t="s">
        <v>83</v>
      </c>
      <c r="BK125" s="157">
        <f>ROUND(I125*H125,2)</f>
        <v>0</v>
      </c>
      <c r="BL125" s="19" t="s">
        <v>196</v>
      </c>
      <c r="BM125" s="156" t="s">
        <v>2057</v>
      </c>
    </row>
    <row r="126" spans="1:65" s="2" customFormat="1" ht="16.5" customHeight="1">
      <c r="A126" s="34"/>
      <c r="B126" s="144"/>
      <c r="C126" s="145" t="s">
        <v>332</v>
      </c>
      <c r="D126" s="145" t="s">
        <v>191</v>
      </c>
      <c r="E126" s="146" t="s">
        <v>2058</v>
      </c>
      <c r="F126" s="147" t="s">
        <v>2059</v>
      </c>
      <c r="G126" s="148" t="s">
        <v>473</v>
      </c>
      <c r="H126" s="149">
        <v>16</v>
      </c>
      <c r="I126" s="150"/>
      <c r="J126" s="151">
        <f>ROUND(I126*H126,2)</f>
        <v>0</v>
      </c>
      <c r="K126" s="147" t="s">
        <v>297</v>
      </c>
      <c r="L126" s="35"/>
      <c r="M126" s="152" t="s">
        <v>3</v>
      </c>
      <c r="N126" s="153" t="s">
        <v>47</v>
      </c>
      <c r="O126" s="55"/>
      <c r="P126" s="154">
        <f>O126*H126</f>
        <v>0</v>
      </c>
      <c r="Q126" s="154">
        <v>0</v>
      </c>
      <c r="R126" s="154">
        <f>Q126*H126</f>
        <v>0</v>
      </c>
      <c r="S126" s="154">
        <v>0</v>
      </c>
      <c r="T126" s="15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56" t="s">
        <v>196</v>
      </c>
      <c r="AT126" s="156" t="s">
        <v>191</v>
      </c>
      <c r="AU126" s="156" t="s">
        <v>83</v>
      </c>
      <c r="AY126" s="19" t="s">
        <v>189</v>
      </c>
      <c r="BE126" s="157">
        <f>IF(N126="základní",J126,0)</f>
        <v>0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19" t="s">
        <v>83</v>
      </c>
      <c r="BK126" s="157">
        <f>ROUND(I126*H126,2)</f>
        <v>0</v>
      </c>
      <c r="BL126" s="19" t="s">
        <v>196</v>
      </c>
      <c r="BM126" s="156" t="s">
        <v>2060</v>
      </c>
    </row>
    <row r="127" spans="1:65" s="14" customFormat="1" ht="11.25">
      <c r="B127" s="171"/>
      <c r="D127" s="164" t="s">
        <v>200</v>
      </c>
      <c r="E127" s="172" t="s">
        <v>3</v>
      </c>
      <c r="F127" s="173" t="s">
        <v>1624</v>
      </c>
      <c r="H127" s="174">
        <v>16</v>
      </c>
      <c r="I127" s="175"/>
      <c r="L127" s="171"/>
      <c r="M127" s="176"/>
      <c r="N127" s="177"/>
      <c r="O127" s="177"/>
      <c r="P127" s="177"/>
      <c r="Q127" s="177"/>
      <c r="R127" s="177"/>
      <c r="S127" s="177"/>
      <c r="T127" s="178"/>
      <c r="AT127" s="172" t="s">
        <v>200</v>
      </c>
      <c r="AU127" s="172" t="s">
        <v>83</v>
      </c>
      <c r="AV127" s="14" t="s">
        <v>85</v>
      </c>
      <c r="AW127" s="14" t="s">
        <v>37</v>
      </c>
      <c r="AX127" s="14" t="s">
        <v>76</v>
      </c>
      <c r="AY127" s="172" t="s">
        <v>189</v>
      </c>
    </row>
    <row r="128" spans="1:65" s="15" customFormat="1" ht="11.25">
      <c r="B128" s="179"/>
      <c r="D128" s="164" t="s">
        <v>200</v>
      </c>
      <c r="E128" s="180" t="s">
        <v>3</v>
      </c>
      <c r="F128" s="181" t="s">
        <v>203</v>
      </c>
      <c r="H128" s="182">
        <v>16</v>
      </c>
      <c r="I128" s="183"/>
      <c r="L128" s="179"/>
      <c r="M128" s="184"/>
      <c r="N128" s="185"/>
      <c r="O128" s="185"/>
      <c r="P128" s="185"/>
      <c r="Q128" s="185"/>
      <c r="R128" s="185"/>
      <c r="S128" s="185"/>
      <c r="T128" s="186"/>
      <c r="AT128" s="180" t="s">
        <v>200</v>
      </c>
      <c r="AU128" s="180" t="s">
        <v>83</v>
      </c>
      <c r="AV128" s="15" t="s">
        <v>196</v>
      </c>
      <c r="AW128" s="15" t="s">
        <v>37</v>
      </c>
      <c r="AX128" s="15" t="s">
        <v>83</v>
      </c>
      <c r="AY128" s="180" t="s">
        <v>189</v>
      </c>
    </row>
    <row r="129" spans="1:65" s="2" customFormat="1" ht="16.5" customHeight="1">
      <c r="A129" s="34"/>
      <c r="B129" s="144"/>
      <c r="C129" s="145" t="s">
        <v>339</v>
      </c>
      <c r="D129" s="145" t="s">
        <v>191</v>
      </c>
      <c r="E129" s="146" t="s">
        <v>2061</v>
      </c>
      <c r="F129" s="147" t="s">
        <v>2062</v>
      </c>
      <c r="G129" s="148" t="s">
        <v>194</v>
      </c>
      <c r="H129" s="149">
        <v>478.8</v>
      </c>
      <c r="I129" s="150"/>
      <c r="J129" s="151">
        <f>ROUND(I129*H129,2)</f>
        <v>0</v>
      </c>
      <c r="K129" s="147" t="s">
        <v>297</v>
      </c>
      <c r="L129" s="35"/>
      <c r="M129" s="152" t="s">
        <v>3</v>
      </c>
      <c r="N129" s="153" t="s">
        <v>47</v>
      </c>
      <c r="O129" s="55"/>
      <c r="P129" s="154">
        <f>O129*H129</f>
        <v>0</v>
      </c>
      <c r="Q129" s="154">
        <v>0</v>
      </c>
      <c r="R129" s="154">
        <f>Q129*H129</f>
        <v>0</v>
      </c>
      <c r="S129" s="154">
        <v>0</v>
      </c>
      <c r="T129" s="15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56" t="s">
        <v>196</v>
      </c>
      <c r="AT129" s="156" t="s">
        <v>191</v>
      </c>
      <c r="AU129" s="156" t="s">
        <v>83</v>
      </c>
      <c r="AY129" s="19" t="s">
        <v>189</v>
      </c>
      <c r="BE129" s="157">
        <f>IF(N129="základní",J129,0)</f>
        <v>0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9" t="s">
        <v>83</v>
      </c>
      <c r="BK129" s="157">
        <f>ROUND(I129*H129,2)</f>
        <v>0</v>
      </c>
      <c r="BL129" s="19" t="s">
        <v>196</v>
      </c>
      <c r="BM129" s="156" t="s">
        <v>2063</v>
      </c>
    </row>
    <row r="130" spans="1:65" s="14" customFormat="1" ht="11.25">
      <c r="B130" s="171"/>
      <c r="D130" s="164" t="s">
        <v>200</v>
      </c>
      <c r="E130" s="172" t="s">
        <v>3</v>
      </c>
      <c r="F130" s="173" t="s">
        <v>2064</v>
      </c>
      <c r="H130" s="174">
        <v>478.8</v>
      </c>
      <c r="I130" s="175"/>
      <c r="L130" s="171"/>
      <c r="M130" s="176"/>
      <c r="N130" s="177"/>
      <c r="O130" s="177"/>
      <c r="P130" s="177"/>
      <c r="Q130" s="177"/>
      <c r="R130" s="177"/>
      <c r="S130" s="177"/>
      <c r="T130" s="178"/>
      <c r="AT130" s="172" t="s">
        <v>200</v>
      </c>
      <c r="AU130" s="172" t="s">
        <v>83</v>
      </c>
      <c r="AV130" s="14" t="s">
        <v>85</v>
      </c>
      <c r="AW130" s="14" t="s">
        <v>37</v>
      </c>
      <c r="AX130" s="14" t="s">
        <v>76</v>
      </c>
      <c r="AY130" s="172" t="s">
        <v>189</v>
      </c>
    </row>
    <row r="131" spans="1:65" s="15" customFormat="1" ht="11.25">
      <c r="B131" s="179"/>
      <c r="D131" s="164" t="s">
        <v>200</v>
      </c>
      <c r="E131" s="180" t="s">
        <v>3</v>
      </c>
      <c r="F131" s="181" t="s">
        <v>203</v>
      </c>
      <c r="H131" s="182">
        <v>478.8</v>
      </c>
      <c r="I131" s="183"/>
      <c r="L131" s="179"/>
      <c r="M131" s="184"/>
      <c r="N131" s="185"/>
      <c r="O131" s="185"/>
      <c r="P131" s="185"/>
      <c r="Q131" s="185"/>
      <c r="R131" s="185"/>
      <c r="S131" s="185"/>
      <c r="T131" s="186"/>
      <c r="AT131" s="180" t="s">
        <v>200</v>
      </c>
      <c r="AU131" s="180" t="s">
        <v>83</v>
      </c>
      <c r="AV131" s="15" t="s">
        <v>196</v>
      </c>
      <c r="AW131" s="15" t="s">
        <v>37</v>
      </c>
      <c r="AX131" s="15" t="s">
        <v>83</v>
      </c>
      <c r="AY131" s="180" t="s">
        <v>189</v>
      </c>
    </row>
    <row r="132" spans="1:65" s="2" customFormat="1" ht="16.5" customHeight="1">
      <c r="A132" s="34"/>
      <c r="B132" s="144"/>
      <c r="C132" s="145" t="s">
        <v>8</v>
      </c>
      <c r="D132" s="145" t="s">
        <v>191</v>
      </c>
      <c r="E132" s="146" t="s">
        <v>2065</v>
      </c>
      <c r="F132" s="147" t="s">
        <v>2066</v>
      </c>
      <c r="G132" s="148" t="s">
        <v>473</v>
      </c>
      <c r="H132" s="149">
        <v>2</v>
      </c>
      <c r="I132" s="150"/>
      <c r="J132" s="151">
        <f>ROUND(I132*H132,2)</f>
        <v>0</v>
      </c>
      <c r="K132" s="147" t="s">
        <v>297</v>
      </c>
      <c r="L132" s="35"/>
      <c r="M132" s="152" t="s">
        <v>3</v>
      </c>
      <c r="N132" s="153" t="s">
        <v>47</v>
      </c>
      <c r="O132" s="55"/>
      <c r="P132" s="154">
        <f>O132*H132</f>
        <v>0</v>
      </c>
      <c r="Q132" s="154">
        <v>0</v>
      </c>
      <c r="R132" s="154">
        <f>Q132*H132</f>
        <v>0</v>
      </c>
      <c r="S132" s="154">
        <v>0</v>
      </c>
      <c r="T132" s="15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56" t="s">
        <v>196</v>
      </c>
      <c r="AT132" s="156" t="s">
        <v>191</v>
      </c>
      <c r="AU132" s="156" t="s">
        <v>83</v>
      </c>
      <c r="AY132" s="19" t="s">
        <v>189</v>
      </c>
      <c r="BE132" s="157">
        <f>IF(N132="základní",J132,0)</f>
        <v>0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9" t="s">
        <v>83</v>
      </c>
      <c r="BK132" s="157">
        <f>ROUND(I132*H132,2)</f>
        <v>0</v>
      </c>
      <c r="BL132" s="19" t="s">
        <v>196</v>
      </c>
      <c r="BM132" s="156" t="s">
        <v>2067</v>
      </c>
    </row>
    <row r="133" spans="1:65" s="2" customFormat="1" ht="16.5" customHeight="1">
      <c r="A133" s="34"/>
      <c r="B133" s="144"/>
      <c r="C133" s="145" t="s">
        <v>352</v>
      </c>
      <c r="D133" s="145" t="s">
        <v>191</v>
      </c>
      <c r="E133" s="146" t="s">
        <v>2068</v>
      </c>
      <c r="F133" s="147" t="s">
        <v>2069</v>
      </c>
      <c r="G133" s="148" t="s">
        <v>473</v>
      </c>
      <c r="H133" s="149">
        <v>2</v>
      </c>
      <c r="I133" s="150"/>
      <c r="J133" s="151">
        <f>ROUND(I133*H133,2)</f>
        <v>0</v>
      </c>
      <c r="K133" s="147" t="s">
        <v>297</v>
      </c>
      <c r="L133" s="35"/>
      <c r="M133" s="152" t="s">
        <v>3</v>
      </c>
      <c r="N133" s="153" t="s">
        <v>47</v>
      </c>
      <c r="O133" s="55"/>
      <c r="P133" s="154">
        <f>O133*H133</f>
        <v>0</v>
      </c>
      <c r="Q133" s="154">
        <v>0</v>
      </c>
      <c r="R133" s="154">
        <f>Q133*H133</f>
        <v>0</v>
      </c>
      <c r="S133" s="154">
        <v>0</v>
      </c>
      <c r="T133" s="15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56" t="s">
        <v>196</v>
      </c>
      <c r="AT133" s="156" t="s">
        <v>191</v>
      </c>
      <c r="AU133" s="156" t="s">
        <v>83</v>
      </c>
      <c r="AY133" s="19" t="s">
        <v>189</v>
      </c>
      <c r="BE133" s="157">
        <f>IF(N133="základní",J133,0)</f>
        <v>0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9" t="s">
        <v>83</v>
      </c>
      <c r="BK133" s="157">
        <f>ROUND(I133*H133,2)</f>
        <v>0</v>
      </c>
      <c r="BL133" s="19" t="s">
        <v>196</v>
      </c>
      <c r="BM133" s="156" t="s">
        <v>2070</v>
      </c>
    </row>
    <row r="134" spans="1:65" s="2" customFormat="1" ht="16.5" customHeight="1">
      <c r="A134" s="34"/>
      <c r="B134" s="144"/>
      <c r="C134" s="145" t="s">
        <v>292</v>
      </c>
      <c r="D134" s="145" t="s">
        <v>191</v>
      </c>
      <c r="E134" s="146" t="s">
        <v>2071</v>
      </c>
      <c r="F134" s="147" t="s">
        <v>2072</v>
      </c>
      <c r="G134" s="148" t="s">
        <v>194</v>
      </c>
      <c r="H134" s="149">
        <v>251</v>
      </c>
      <c r="I134" s="150"/>
      <c r="J134" s="151">
        <f>ROUND(I134*H134,2)</f>
        <v>0</v>
      </c>
      <c r="K134" s="147" t="s">
        <v>297</v>
      </c>
      <c r="L134" s="35"/>
      <c r="M134" s="152" t="s">
        <v>3</v>
      </c>
      <c r="N134" s="153" t="s">
        <v>47</v>
      </c>
      <c r="O134" s="55"/>
      <c r="P134" s="154">
        <f>O134*H134</f>
        <v>0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56" t="s">
        <v>196</v>
      </c>
      <c r="AT134" s="156" t="s">
        <v>191</v>
      </c>
      <c r="AU134" s="156" t="s">
        <v>83</v>
      </c>
      <c r="AY134" s="19" t="s">
        <v>189</v>
      </c>
      <c r="BE134" s="157">
        <f>IF(N134="základní",J134,0)</f>
        <v>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9" t="s">
        <v>83</v>
      </c>
      <c r="BK134" s="157">
        <f>ROUND(I134*H134,2)</f>
        <v>0</v>
      </c>
      <c r="BL134" s="19" t="s">
        <v>196</v>
      </c>
      <c r="BM134" s="156" t="s">
        <v>2073</v>
      </c>
    </row>
    <row r="135" spans="1:65" s="2" customFormat="1" ht="16.5" customHeight="1">
      <c r="A135" s="34"/>
      <c r="B135" s="144"/>
      <c r="C135" s="145" t="s">
        <v>362</v>
      </c>
      <c r="D135" s="145" t="s">
        <v>191</v>
      </c>
      <c r="E135" s="146" t="s">
        <v>2074</v>
      </c>
      <c r="F135" s="147" t="s">
        <v>2075</v>
      </c>
      <c r="G135" s="148" t="s">
        <v>194</v>
      </c>
      <c r="H135" s="149">
        <v>61.95</v>
      </c>
      <c r="I135" s="150"/>
      <c r="J135" s="151">
        <f>ROUND(I135*H135,2)</f>
        <v>0</v>
      </c>
      <c r="K135" s="147" t="s">
        <v>297</v>
      </c>
      <c r="L135" s="35"/>
      <c r="M135" s="152" t="s">
        <v>3</v>
      </c>
      <c r="N135" s="153" t="s">
        <v>47</v>
      </c>
      <c r="O135" s="55"/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56" t="s">
        <v>196</v>
      </c>
      <c r="AT135" s="156" t="s">
        <v>191</v>
      </c>
      <c r="AU135" s="156" t="s">
        <v>83</v>
      </c>
      <c r="AY135" s="19" t="s">
        <v>189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9" t="s">
        <v>83</v>
      </c>
      <c r="BK135" s="157">
        <f>ROUND(I135*H135,2)</f>
        <v>0</v>
      </c>
      <c r="BL135" s="19" t="s">
        <v>196</v>
      </c>
      <c r="BM135" s="156" t="s">
        <v>2076</v>
      </c>
    </row>
    <row r="136" spans="1:65" s="2" customFormat="1" ht="16.5" customHeight="1">
      <c r="A136" s="34"/>
      <c r="B136" s="144"/>
      <c r="C136" s="145" t="s">
        <v>368</v>
      </c>
      <c r="D136" s="145" t="s">
        <v>191</v>
      </c>
      <c r="E136" s="146" t="s">
        <v>2077</v>
      </c>
      <c r="F136" s="147" t="s">
        <v>2078</v>
      </c>
      <c r="G136" s="148" t="s">
        <v>194</v>
      </c>
      <c r="H136" s="149">
        <v>220</v>
      </c>
      <c r="I136" s="150"/>
      <c r="J136" s="151">
        <f>ROUND(I136*H136,2)</f>
        <v>0</v>
      </c>
      <c r="K136" s="147" t="s">
        <v>297</v>
      </c>
      <c r="L136" s="35"/>
      <c r="M136" s="152" t="s">
        <v>3</v>
      </c>
      <c r="N136" s="153" t="s">
        <v>47</v>
      </c>
      <c r="O136" s="55"/>
      <c r="P136" s="154">
        <f>O136*H136</f>
        <v>0</v>
      </c>
      <c r="Q136" s="154">
        <v>0</v>
      </c>
      <c r="R136" s="154">
        <f>Q136*H136</f>
        <v>0</v>
      </c>
      <c r="S136" s="154">
        <v>0</v>
      </c>
      <c r="T136" s="15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56" t="s">
        <v>196</v>
      </c>
      <c r="AT136" s="156" t="s">
        <v>191</v>
      </c>
      <c r="AU136" s="156" t="s">
        <v>83</v>
      </c>
      <c r="AY136" s="19" t="s">
        <v>189</v>
      </c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9" t="s">
        <v>83</v>
      </c>
      <c r="BK136" s="157">
        <f>ROUND(I136*H136,2)</f>
        <v>0</v>
      </c>
      <c r="BL136" s="19" t="s">
        <v>196</v>
      </c>
      <c r="BM136" s="156" t="s">
        <v>2079</v>
      </c>
    </row>
    <row r="137" spans="1:65" s="14" customFormat="1" ht="11.25">
      <c r="B137" s="171"/>
      <c r="D137" s="164" t="s">
        <v>200</v>
      </c>
      <c r="E137" s="172" t="s">
        <v>3</v>
      </c>
      <c r="F137" s="173" t="s">
        <v>2080</v>
      </c>
      <c r="H137" s="174">
        <v>220</v>
      </c>
      <c r="I137" s="175"/>
      <c r="L137" s="171"/>
      <c r="M137" s="176"/>
      <c r="N137" s="177"/>
      <c r="O137" s="177"/>
      <c r="P137" s="177"/>
      <c r="Q137" s="177"/>
      <c r="R137" s="177"/>
      <c r="S137" s="177"/>
      <c r="T137" s="178"/>
      <c r="AT137" s="172" t="s">
        <v>200</v>
      </c>
      <c r="AU137" s="172" t="s">
        <v>83</v>
      </c>
      <c r="AV137" s="14" t="s">
        <v>85</v>
      </c>
      <c r="AW137" s="14" t="s">
        <v>37</v>
      </c>
      <c r="AX137" s="14" t="s">
        <v>76</v>
      </c>
      <c r="AY137" s="172" t="s">
        <v>189</v>
      </c>
    </row>
    <row r="138" spans="1:65" s="15" customFormat="1" ht="11.25">
      <c r="B138" s="179"/>
      <c r="D138" s="164" t="s">
        <v>200</v>
      </c>
      <c r="E138" s="180" t="s">
        <v>3</v>
      </c>
      <c r="F138" s="181" t="s">
        <v>203</v>
      </c>
      <c r="H138" s="182">
        <v>220</v>
      </c>
      <c r="I138" s="183"/>
      <c r="L138" s="179"/>
      <c r="M138" s="184"/>
      <c r="N138" s="185"/>
      <c r="O138" s="185"/>
      <c r="P138" s="185"/>
      <c r="Q138" s="185"/>
      <c r="R138" s="185"/>
      <c r="S138" s="185"/>
      <c r="T138" s="186"/>
      <c r="AT138" s="180" t="s">
        <v>200</v>
      </c>
      <c r="AU138" s="180" t="s">
        <v>83</v>
      </c>
      <c r="AV138" s="15" t="s">
        <v>196</v>
      </c>
      <c r="AW138" s="15" t="s">
        <v>37</v>
      </c>
      <c r="AX138" s="15" t="s">
        <v>83</v>
      </c>
      <c r="AY138" s="180" t="s">
        <v>189</v>
      </c>
    </row>
    <row r="139" spans="1:65" s="2" customFormat="1" ht="16.5" customHeight="1">
      <c r="A139" s="34"/>
      <c r="B139" s="144"/>
      <c r="C139" s="145" t="s">
        <v>375</v>
      </c>
      <c r="D139" s="145" t="s">
        <v>191</v>
      </c>
      <c r="E139" s="146" t="s">
        <v>2081</v>
      </c>
      <c r="F139" s="147" t="s">
        <v>2082</v>
      </c>
      <c r="G139" s="148" t="s">
        <v>473</v>
      </c>
      <c r="H139" s="149">
        <v>6</v>
      </c>
      <c r="I139" s="150"/>
      <c r="J139" s="151">
        <f>ROUND(I139*H139,2)</f>
        <v>0</v>
      </c>
      <c r="K139" s="147" t="s">
        <v>297</v>
      </c>
      <c r="L139" s="35"/>
      <c r="M139" s="152" t="s">
        <v>3</v>
      </c>
      <c r="N139" s="153" t="s">
        <v>47</v>
      </c>
      <c r="O139" s="55"/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56" t="s">
        <v>196</v>
      </c>
      <c r="AT139" s="156" t="s">
        <v>191</v>
      </c>
      <c r="AU139" s="156" t="s">
        <v>83</v>
      </c>
      <c r="AY139" s="19" t="s">
        <v>189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9" t="s">
        <v>83</v>
      </c>
      <c r="BK139" s="157">
        <f>ROUND(I139*H139,2)</f>
        <v>0</v>
      </c>
      <c r="BL139" s="19" t="s">
        <v>196</v>
      </c>
      <c r="BM139" s="156" t="s">
        <v>2083</v>
      </c>
    </row>
    <row r="140" spans="1:65" s="14" customFormat="1" ht="11.25">
      <c r="B140" s="171"/>
      <c r="D140" s="164" t="s">
        <v>200</v>
      </c>
      <c r="E140" s="172" t="s">
        <v>3</v>
      </c>
      <c r="F140" s="173" t="s">
        <v>2084</v>
      </c>
      <c r="H140" s="174">
        <v>6</v>
      </c>
      <c r="I140" s="175"/>
      <c r="L140" s="171"/>
      <c r="M140" s="176"/>
      <c r="N140" s="177"/>
      <c r="O140" s="177"/>
      <c r="P140" s="177"/>
      <c r="Q140" s="177"/>
      <c r="R140" s="177"/>
      <c r="S140" s="177"/>
      <c r="T140" s="178"/>
      <c r="AT140" s="172" t="s">
        <v>200</v>
      </c>
      <c r="AU140" s="172" t="s">
        <v>83</v>
      </c>
      <c r="AV140" s="14" t="s">
        <v>85</v>
      </c>
      <c r="AW140" s="14" t="s">
        <v>37</v>
      </c>
      <c r="AX140" s="14" t="s">
        <v>76</v>
      </c>
      <c r="AY140" s="172" t="s">
        <v>189</v>
      </c>
    </row>
    <row r="141" spans="1:65" s="15" customFormat="1" ht="11.25">
      <c r="B141" s="179"/>
      <c r="D141" s="164" t="s">
        <v>200</v>
      </c>
      <c r="E141" s="180" t="s">
        <v>3</v>
      </c>
      <c r="F141" s="181" t="s">
        <v>203</v>
      </c>
      <c r="H141" s="182">
        <v>6</v>
      </c>
      <c r="I141" s="183"/>
      <c r="L141" s="179"/>
      <c r="M141" s="184"/>
      <c r="N141" s="185"/>
      <c r="O141" s="185"/>
      <c r="P141" s="185"/>
      <c r="Q141" s="185"/>
      <c r="R141" s="185"/>
      <c r="S141" s="185"/>
      <c r="T141" s="186"/>
      <c r="AT141" s="180" t="s">
        <v>200</v>
      </c>
      <c r="AU141" s="180" t="s">
        <v>83</v>
      </c>
      <c r="AV141" s="15" t="s">
        <v>196</v>
      </c>
      <c r="AW141" s="15" t="s">
        <v>37</v>
      </c>
      <c r="AX141" s="15" t="s">
        <v>83</v>
      </c>
      <c r="AY141" s="180" t="s">
        <v>189</v>
      </c>
    </row>
    <row r="142" spans="1:65" s="2" customFormat="1" ht="16.5" customHeight="1">
      <c r="A142" s="34"/>
      <c r="B142" s="144"/>
      <c r="C142" s="145" t="s">
        <v>384</v>
      </c>
      <c r="D142" s="145" t="s">
        <v>191</v>
      </c>
      <c r="E142" s="146" t="s">
        <v>2085</v>
      </c>
      <c r="F142" s="147" t="s">
        <v>2086</v>
      </c>
      <c r="G142" s="148" t="s">
        <v>473</v>
      </c>
      <c r="H142" s="149">
        <v>8</v>
      </c>
      <c r="I142" s="150"/>
      <c r="J142" s="151">
        <f>ROUND(I142*H142,2)</f>
        <v>0</v>
      </c>
      <c r="K142" s="147" t="s">
        <v>297</v>
      </c>
      <c r="L142" s="35"/>
      <c r="M142" s="152" t="s">
        <v>3</v>
      </c>
      <c r="N142" s="153" t="s">
        <v>47</v>
      </c>
      <c r="O142" s="55"/>
      <c r="P142" s="154">
        <f>O142*H142</f>
        <v>0</v>
      </c>
      <c r="Q142" s="154">
        <v>0</v>
      </c>
      <c r="R142" s="154">
        <f>Q142*H142</f>
        <v>0</v>
      </c>
      <c r="S142" s="154">
        <v>0</v>
      </c>
      <c r="T142" s="15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56" t="s">
        <v>196</v>
      </c>
      <c r="AT142" s="156" t="s">
        <v>191</v>
      </c>
      <c r="AU142" s="156" t="s">
        <v>83</v>
      </c>
      <c r="AY142" s="19" t="s">
        <v>189</v>
      </c>
      <c r="BE142" s="157">
        <f>IF(N142="základní",J142,0)</f>
        <v>0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9" t="s">
        <v>83</v>
      </c>
      <c r="BK142" s="157">
        <f>ROUND(I142*H142,2)</f>
        <v>0</v>
      </c>
      <c r="BL142" s="19" t="s">
        <v>196</v>
      </c>
      <c r="BM142" s="156" t="s">
        <v>2087</v>
      </c>
    </row>
    <row r="143" spans="1:65" s="14" customFormat="1" ht="11.25">
      <c r="B143" s="171"/>
      <c r="D143" s="164" t="s">
        <v>200</v>
      </c>
      <c r="E143" s="172" t="s">
        <v>3</v>
      </c>
      <c r="F143" s="173" t="s">
        <v>2088</v>
      </c>
      <c r="H143" s="174">
        <v>8</v>
      </c>
      <c r="I143" s="175"/>
      <c r="L143" s="171"/>
      <c r="M143" s="176"/>
      <c r="N143" s="177"/>
      <c r="O143" s="177"/>
      <c r="P143" s="177"/>
      <c r="Q143" s="177"/>
      <c r="R143" s="177"/>
      <c r="S143" s="177"/>
      <c r="T143" s="178"/>
      <c r="AT143" s="172" t="s">
        <v>200</v>
      </c>
      <c r="AU143" s="172" t="s">
        <v>83</v>
      </c>
      <c r="AV143" s="14" t="s">
        <v>85</v>
      </c>
      <c r="AW143" s="14" t="s">
        <v>37</v>
      </c>
      <c r="AX143" s="14" t="s">
        <v>76</v>
      </c>
      <c r="AY143" s="172" t="s">
        <v>189</v>
      </c>
    </row>
    <row r="144" spans="1:65" s="15" customFormat="1" ht="11.25">
      <c r="B144" s="179"/>
      <c r="D144" s="164" t="s">
        <v>200</v>
      </c>
      <c r="E144" s="180" t="s">
        <v>3</v>
      </c>
      <c r="F144" s="181" t="s">
        <v>203</v>
      </c>
      <c r="H144" s="182">
        <v>8</v>
      </c>
      <c r="I144" s="183"/>
      <c r="L144" s="179"/>
      <c r="M144" s="184"/>
      <c r="N144" s="185"/>
      <c r="O144" s="185"/>
      <c r="P144" s="185"/>
      <c r="Q144" s="185"/>
      <c r="R144" s="185"/>
      <c r="S144" s="185"/>
      <c r="T144" s="186"/>
      <c r="AT144" s="180" t="s">
        <v>200</v>
      </c>
      <c r="AU144" s="180" t="s">
        <v>83</v>
      </c>
      <c r="AV144" s="15" t="s">
        <v>196</v>
      </c>
      <c r="AW144" s="15" t="s">
        <v>37</v>
      </c>
      <c r="AX144" s="15" t="s">
        <v>83</v>
      </c>
      <c r="AY144" s="180" t="s">
        <v>189</v>
      </c>
    </row>
    <row r="145" spans="1:65" s="2" customFormat="1" ht="16.5" customHeight="1">
      <c r="A145" s="34"/>
      <c r="B145" s="144"/>
      <c r="C145" s="145" t="s">
        <v>391</v>
      </c>
      <c r="D145" s="145" t="s">
        <v>191</v>
      </c>
      <c r="E145" s="146" t="s">
        <v>2089</v>
      </c>
      <c r="F145" s="147" t="s">
        <v>2090</v>
      </c>
      <c r="G145" s="148" t="s">
        <v>473</v>
      </c>
      <c r="H145" s="149">
        <v>2</v>
      </c>
      <c r="I145" s="150"/>
      <c r="J145" s="151">
        <f>ROUND(I145*H145,2)</f>
        <v>0</v>
      </c>
      <c r="K145" s="147" t="s">
        <v>297</v>
      </c>
      <c r="L145" s="35"/>
      <c r="M145" s="152" t="s">
        <v>3</v>
      </c>
      <c r="N145" s="153" t="s">
        <v>47</v>
      </c>
      <c r="O145" s="55"/>
      <c r="P145" s="154">
        <f>O145*H145</f>
        <v>0</v>
      </c>
      <c r="Q145" s="154">
        <v>0</v>
      </c>
      <c r="R145" s="154">
        <f>Q145*H145</f>
        <v>0</v>
      </c>
      <c r="S145" s="154">
        <v>0</v>
      </c>
      <c r="T145" s="15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56" t="s">
        <v>196</v>
      </c>
      <c r="AT145" s="156" t="s">
        <v>191</v>
      </c>
      <c r="AU145" s="156" t="s">
        <v>83</v>
      </c>
      <c r="AY145" s="19" t="s">
        <v>189</v>
      </c>
      <c r="BE145" s="157">
        <f>IF(N145="základní",J145,0)</f>
        <v>0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9" t="s">
        <v>83</v>
      </c>
      <c r="BK145" s="157">
        <f>ROUND(I145*H145,2)</f>
        <v>0</v>
      </c>
      <c r="BL145" s="19" t="s">
        <v>196</v>
      </c>
      <c r="BM145" s="156" t="s">
        <v>2091</v>
      </c>
    </row>
    <row r="146" spans="1:65" s="2" customFormat="1" ht="16.5" customHeight="1">
      <c r="A146" s="34"/>
      <c r="B146" s="144"/>
      <c r="C146" s="145" t="s">
        <v>400</v>
      </c>
      <c r="D146" s="145" t="s">
        <v>191</v>
      </c>
      <c r="E146" s="146" t="s">
        <v>2092</v>
      </c>
      <c r="F146" s="147" t="s">
        <v>2093</v>
      </c>
      <c r="G146" s="148" t="s">
        <v>1693</v>
      </c>
      <c r="H146" s="213"/>
      <c r="I146" s="150"/>
      <c r="J146" s="151">
        <f>ROUND(I146*H146,2)</f>
        <v>0</v>
      </c>
      <c r="K146" s="147" t="s">
        <v>297</v>
      </c>
      <c r="L146" s="35"/>
      <c r="M146" s="152" t="s">
        <v>3</v>
      </c>
      <c r="N146" s="153" t="s">
        <v>47</v>
      </c>
      <c r="O146" s="55"/>
      <c r="P146" s="154">
        <f>O146*H146</f>
        <v>0</v>
      </c>
      <c r="Q146" s="154">
        <v>0</v>
      </c>
      <c r="R146" s="154">
        <f>Q146*H146</f>
        <v>0</v>
      </c>
      <c r="S146" s="154">
        <v>0</v>
      </c>
      <c r="T146" s="15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56" t="s">
        <v>196</v>
      </c>
      <c r="AT146" s="156" t="s">
        <v>191</v>
      </c>
      <c r="AU146" s="156" t="s">
        <v>83</v>
      </c>
      <c r="AY146" s="19" t="s">
        <v>189</v>
      </c>
      <c r="BE146" s="157">
        <f>IF(N146="základní",J146,0)</f>
        <v>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9" t="s">
        <v>83</v>
      </c>
      <c r="BK146" s="157">
        <f>ROUND(I146*H146,2)</f>
        <v>0</v>
      </c>
      <c r="BL146" s="19" t="s">
        <v>196</v>
      </c>
      <c r="BM146" s="156" t="s">
        <v>2094</v>
      </c>
    </row>
    <row r="147" spans="1:65" s="2" customFormat="1" ht="16.5" customHeight="1">
      <c r="A147" s="34"/>
      <c r="B147" s="144"/>
      <c r="C147" s="145" t="s">
        <v>405</v>
      </c>
      <c r="D147" s="145" t="s">
        <v>191</v>
      </c>
      <c r="E147" s="146" t="s">
        <v>1783</v>
      </c>
      <c r="F147" s="147" t="s">
        <v>1784</v>
      </c>
      <c r="G147" s="148" t="s">
        <v>1693</v>
      </c>
      <c r="H147" s="213"/>
      <c r="I147" s="150"/>
      <c r="J147" s="151">
        <f>ROUND(I147*H147,2)</f>
        <v>0</v>
      </c>
      <c r="K147" s="147" t="s">
        <v>297</v>
      </c>
      <c r="L147" s="35"/>
      <c r="M147" s="152" t="s">
        <v>3</v>
      </c>
      <c r="N147" s="153" t="s">
        <v>47</v>
      </c>
      <c r="O147" s="55"/>
      <c r="P147" s="154">
        <f>O147*H147</f>
        <v>0</v>
      </c>
      <c r="Q147" s="154">
        <v>0</v>
      </c>
      <c r="R147" s="154">
        <f>Q147*H147</f>
        <v>0</v>
      </c>
      <c r="S147" s="154">
        <v>0</v>
      </c>
      <c r="T147" s="15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56" t="s">
        <v>196</v>
      </c>
      <c r="AT147" s="156" t="s">
        <v>191</v>
      </c>
      <c r="AU147" s="156" t="s">
        <v>83</v>
      </c>
      <c r="AY147" s="19" t="s">
        <v>189</v>
      </c>
      <c r="BE147" s="157">
        <f>IF(N147="základní",J147,0)</f>
        <v>0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9" t="s">
        <v>83</v>
      </c>
      <c r="BK147" s="157">
        <f>ROUND(I147*H147,2)</f>
        <v>0</v>
      </c>
      <c r="BL147" s="19" t="s">
        <v>196</v>
      </c>
      <c r="BM147" s="156" t="s">
        <v>2095</v>
      </c>
    </row>
    <row r="148" spans="1:65" s="2" customFormat="1" ht="16.5" customHeight="1">
      <c r="A148" s="34"/>
      <c r="B148" s="144"/>
      <c r="C148" s="145" t="s">
        <v>412</v>
      </c>
      <c r="D148" s="145" t="s">
        <v>191</v>
      </c>
      <c r="E148" s="146" t="s">
        <v>1786</v>
      </c>
      <c r="F148" s="147" t="s">
        <v>1787</v>
      </c>
      <c r="G148" s="148" t="s">
        <v>1693</v>
      </c>
      <c r="H148" s="213"/>
      <c r="I148" s="150"/>
      <c r="J148" s="151">
        <f>ROUND(I148*H148,2)</f>
        <v>0</v>
      </c>
      <c r="K148" s="147" t="s">
        <v>297</v>
      </c>
      <c r="L148" s="35"/>
      <c r="M148" s="152" t="s">
        <v>3</v>
      </c>
      <c r="N148" s="153" t="s">
        <v>47</v>
      </c>
      <c r="O148" s="55"/>
      <c r="P148" s="154">
        <f>O148*H148</f>
        <v>0</v>
      </c>
      <c r="Q148" s="154">
        <v>0</v>
      </c>
      <c r="R148" s="154">
        <f>Q148*H148</f>
        <v>0</v>
      </c>
      <c r="S148" s="154">
        <v>0</v>
      </c>
      <c r="T148" s="15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56" t="s">
        <v>196</v>
      </c>
      <c r="AT148" s="156" t="s">
        <v>191</v>
      </c>
      <c r="AU148" s="156" t="s">
        <v>83</v>
      </c>
      <c r="AY148" s="19" t="s">
        <v>189</v>
      </c>
      <c r="BE148" s="157">
        <f>IF(N148="základní",J148,0)</f>
        <v>0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9" t="s">
        <v>83</v>
      </c>
      <c r="BK148" s="157">
        <f>ROUND(I148*H148,2)</f>
        <v>0</v>
      </c>
      <c r="BL148" s="19" t="s">
        <v>196</v>
      </c>
      <c r="BM148" s="156" t="s">
        <v>2096</v>
      </c>
    </row>
    <row r="149" spans="1:65" s="2" customFormat="1" ht="16.5" customHeight="1">
      <c r="A149" s="34"/>
      <c r="B149" s="144"/>
      <c r="C149" s="145" t="s">
        <v>418</v>
      </c>
      <c r="D149" s="145" t="s">
        <v>191</v>
      </c>
      <c r="E149" s="146" t="s">
        <v>1789</v>
      </c>
      <c r="F149" s="147" t="s">
        <v>1790</v>
      </c>
      <c r="G149" s="148" t="s">
        <v>1693</v>
      </c>
      <c r="H149" s="213"/>
      <c r="I149" s="150"/>
      <c r="J149" s="151">
        <f>ROUND(I149*H149,2)</f>
        <v>0</v>
      </c>
      <c r="K149" s="147" t="s">
        <v>297</v>
      </c>
      <c r="L149" s="35"/>
      <c r="M149" s="152" t="s">
        <v>3</v>
      </c>
      <c r="N149" s="153" t="s">
        <v>47</v>
      </c>
      <c r="O149" s="55"/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56" t="s">
        <v>196</v>
      </c>
      <c r="AT149" s="156" t="s">
        <v>191</v>
      </c>
      <c r="AU149" s="156" t="s">
        <v>83</v>
      </c>
      <c r="AY149" s="19" t="s">
        <v>189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9" t="s">
        <v>83</v>
      </c>
      <c r="BK149" s="157">
        <f>ROUND(I149*H149,2)</f>
        <v>0</v>
      </c>
      <c r="BL149" s="19" t="s">
        <v>196</v>
      </c>
      <c r="BM149" s="156" t="s">
        <v>2097</v>
      </c>
    </row>
    <row r="150" spans="1:65" s="12" customFormat="1" ht="25.9" customHeight="1">
      <c r="B150" s="131"/>
      <c r="D150" s="132" t="s">
        <v>75</v>
      </c>
      <c r="E150" s="133" t="s">
        <v>1792</v>
      </c>
      <c r="F150" s="133" t="s">
        <v>1793</v>
      </c>
      <c r="I150" s="134"/>
      <c r="J150" s="135">
        <f>BK150</f>
        <v>0</v>
      </c>
      <c r="L150" s="131"/>
      <c r="M150" s="136"/>
      <c r="N150" s="137"/>
      <c r="O150" s="137"/>
      <c r="P150" s="138">
        <f>SUM(P151:P192)</f>
        <v>0</v>
      </c>
      <c r="Q150" s="137"/>
      <c r="R150" s="138">
        <f>SUM(R151:R192)</f>
        <v>0</v>
      </c>
      <c r="S150" s="137"/>
      <c r="T150" s="139">
        <f>SUM(T151:T192)</f>
        <v>0</v>
      </c>
      <c r="AR150" s="132" t="s">
        <v>83</v>
      </c>
      <c r="AT150" s="140" t="s">
        <v>75</v>
      </c>
      <c r="AU150" s="140" t="s">
        <v>76</v>
      </c>
      <c r="AY150" s="132" t="s">
        <v>189</v>
      </c>
      <c r="BK150" s="141">
        <f>SUM(BK151:BK192)</f>
        <v>0</v>
      </c>
    </row>
    <row r="151" spans="1:65" s="2" customFormat="1" ht="16.5" customHeight="1">
      <c r="A151" s="34"/>
      <c r="B151" s="144"/>
      <c r="C151" s="145" t="s">
        <v>425</v>
      </c>
      <c r="D151" s="145" t="s">
        <v>191</v>
      </c>
      <c r="E151" s="146" t="s">
        <v>2098</v>
      </c>
      <c r="F151" s="147" t="s">
        <v>2099</v>
      </c>
      <c r="G151" s="148" t="s">
        <v>194</v>
      </c>
      <c r="H151" s="149">
        <v>4</v>
      </c>
      <c r="I151" s="150"/>
      <c r="J151" s="151">
        <f>ROUND(I151*H151,2)</f>
        <v>0</v>
      </c>
      <c r="K151" s="147" t="s">
        <v>297</v>
      </c>
      <c r="L151" s="35"/>
      <c r="M151" s="152" t="s">
        <v>3</v>
      </c>
      <c r="N151" s="153" t="s">
        <v>47</v>
      </c>
      <c r="O151" s="55"/>
      <c r="P151" s="154">
        <f>O151*H151</f>
        <v>0</v>
      </c>
      <c r="Q151" s="154">
        <v>0</v>
      </c>
      <c r="R151" s="154">
        <f>Q151*H151</f>
        <v>0</v>
      </c>
      <c r="S151" s="154">
        <v>0</v>
      </c>
      <c r="T151" s="15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56" t="s">
        <v>196</v>
      </c>
      <c r="AT151" s="156" t="s">
        <v>191</v>
      </c>
      <c r="AU151" s="156" t="s">
        <v>83</v>
      </c>
      <c r="AY151" s="19" t="s">
        <v>189</v>
      </c>
      <c r="BE151" s="157">
        <f>IF(N151="základní",J151,0)</f>
        <v>0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9" t="s">
        <v>83</v>
      </c>
      <c r="BK151" s="157">
        <f>ROUND(I151*H151,2)</f>
        <v>0</v>
      </c>
      <c r="BL151" s="19" t="s">
        <v>196</v>
      </c>
      <c r="BM151" s="156" t="s">
        <v>2100</v>
      </c>
    </row>
    <row r="152" spans="1:65" s="14" customFormat="1" ht="11.25">
      <c r="B152" s="171"/>
      <c r="D152" s="164" t="s">
        <v>200</v>
      </c>
      <c r="E152" s="172" t="s">
        <v>3</v>
      </c>
      <c r="F152" s="173" t="s">
        <v>2044</v>
      </c>
      <c r="H152" s="174">
        <v>4</v>
      </c>
      <c r="I152" s="175"/>
      <c r="L152" s="171"/>
      <c r="M152" s="176"/>
      <c r="N152" s="177"/>
      <c r="O152" s="177"/>
      <c r="P152" s="177"/>
      <c r="Q152" s="177"/>
      <c r="R152" s="177"/>
      <c r="S152" s="177"/>
      <c r="T152" s="178"/>
      <c r="AT152" s="172" t="s">
        <v>200</v>
      </c>
      <c r="AU152" s="172" t="s">
        <v>83</v>
      </c>
      <c r="AV152" s="14" t="s">
        <v>85</v>
      </c>
      <c r="AW152" s="14" t="s">
        <v>37</v>
      </c>
      <c r="AX152" s="14" t="s">
        <v>76</v>
      </c>
      <c r="AY152" s="172" t="s">
        <v>189</v>
      </c>
    </row>
    <row r="153" spans="1:65" s="15" customFormat="1" ht="11.25">
      <c r="B153" s="179"/>
      <c r="D153" s="164" t="s">
        <v>200</v>
      </c>
      <c r="E153" s="180" t="s">
        <v>3</v>
      </c>
      <c r="F153" s="181" t="s">
        <v>203</v>
      </c>
      <c r="H153" s="182">
        <v>4</v>
      </c>
      <c r="I153" s="183"/>
      <c r="L153" s="179"/>
      <c r="M153" s="184"/>
      <c r="N153" s="185"/>
      <c r="O153" s="185"/>
      <c r="P153" s="185"/>
      <c r="Q153" s="185"/>
      <c r="R153" s="185"/>
      <c r="S153" s="185"/>
      <c r="T153" s="186"/>
      <c r="AT153" s="180" t="s">
        <v>200</v>
      </c>
      <c r="AU153" s="180" t="s">
        <v>83</v>
      </c>
      <c r="AV153" s="15" t="s">
        <v>196</v>
      </c>
      <c r="AW153" s="15" t="s">
        <v>37</v>
      </c>
      <c r="AX153" s="15" t="s">
        <v>83</v>
      </c>
      <c r="AY153" s="180" t="s">
        <v>189</v>
      </c>
    </row>
    <row r="154" spans="1:65" s="2" customFormat="1" ht="16.5" customHeight="1">
      <c r="A154" s="34"/>
      <c r="B154" s="144"/>
      <c r="C154" s="145" t="s">
        <v>432</v>
      </c>
      <c r="D154" s="145" t="s">
        <v>191</v>
      </c>
      <c r="E154" s="146" t="s">
        <v>1806</v>
      </c>
      <c r="F154" s="147" t="s">
        <v>1807</v>
      </c>
      <c r="G154" s="148" t="s">
        <v>212</v>
      </c>
      <c r="H154" s="149">
        <v>2.2999999999999998</v>
      </c>
      <c r="I154" s="150"/>
      <c r="J154" s="151">
        <f t="shared" ref="J154:J160" si="10">ROUND(I154*H154,2)</f>
        <v>0</v>
      </c>
      <c r="K154" s="147" t="s">
        <v>297</v>
      </c>
      <c r="L154" s="35"/>
      <c r="M154" s="152" t="s">
        <v>3</v>
      </c>
      <c r="N154" s="153" t="s">
        <v>47</v>
      </c>
      <c r="O154" s="55"/>
      <c r="P154" s="154">
        <f t="shared" ref="P154:P160" si="11">O154*H154</f>
        <v>0</v>
      </c>
      <c r="Q154" s="154">
        <v>0</v>
      </c>
      <c r="R154" s="154">
        <f t="shared" ref="R154:R160" si="12">Q154*H154</f>
        <v>0</v>
      </c>
      <c r="S154" s="154">
        <v>0</v>
      </c>
      <c r="T154" s="155">
        <f t="shared" ref="T154:T160" si="13"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56" t="s">
        <v>196</v>
      </c>
      <c r="AT154" s="156" t="s">
        <v>191</v>
      </c>
      <c r="AU154" s="156" t="s">
        <v>83</v>
      </c>
      <c r="AY154" s="19" t="s">
        <v>189</v>
      </c>
      <c r="BE154" s="157">
        <f t="shared" ref="BE154:BE160" si="14">IF(N154="základní",J154,0)</f>
        <v>0</v>
      </c>
      <c r="BF154" s="157">
        <f t="shared" ref="BF154:BF160" si="15">IF(N154="snížená",J154,0)</f>
        <v>0</v>
      </c>
      <c r="BG154" s="157">
        <f t="shared" ref="BG154:BG160" si="16">IF(N154="zákl. přenesená",J154,0)</f>
        <v>0</v>
      </c>
      <c r="BH154" s="157">
        <f t="shared" ref="BH154:BH160" si="17">IF(N154="sníž. přenesená",J154,0)</f>
        <v>0</v>
      </c>
      <c r="BI154" s="157">
        <f t="shared" ref="BI154:BI160" si="18">IF(N154="nulová",J154,0)</f>
        <v>0</v>
      </c>
      <c r="BJ154" s="19" t="s">
        <v>83</v>
      </c>
      <c r="BK154" s="157">
        <f t="shared" ref="BK154:BK160" si="19">ROUND(I154*H154,2)</f>
        <v>0</v>
      </c>
      <c r="BL154" s="19" t="s">
        <v>196</v>
      </c>
      <c r="BM154" s="156" t="s">
        <v>2101</v>
      </c>
    </row>
    <row r="155" spans="1:65" s="2" customFormat="1" ht="16.5" customHeight="1">
      <c r="A155" s="34"/>
      <c r="B155" s="144"/>
      <c r="C155" s="145" t="s">
        <v>438</v>
      </c>
      <c r="D155" s="145" t="s">
        <v>191</v>
      </c>
      <c r="E155" s="146" t="s">
        <v>2102</v>
      </c>
      <c r="F155" s="147" t="s">
        <v>2103</v>
      </c>
      <c r="G155" s="148" t="s">
        <v>212</v>
      </c>
      <c r="H155" s="149">
        <v>0.4</v>
      </c>
      <c r="I155" s="150"/>
      <c r="J155" s="151">
        <f t="shared" si="10"/>
        <v>0</v>
      </c>
      <c r="K155" s="147" t="s">
        <v>297</v>
      </c>
      <c r="L155" s="35"/>
      <c r="M155" s="152" t="s">
        <v>3</v>
      </c>
      <c r="N155" s="153" t="s">
        <v>47</v>
      </c>
      <c r="O155" s="55"/>
      <c r="P155" s="154">
        <f t="shared" si="11"/>
        <v>0</v>
      </c>
      <c r="Q155" s="154">
        <v>0</v>
      </c>
      <c r="R155" s="154">
        <f t="shared" si="12"/>
        <v>0</v>
      </c>
      <c r="S155" s="154">
        <v>0</v>
      </c>
      <c r="T155" s="155">
        <f t="shared" si="1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56" t="s">
        <v>196</v>
      </c>
      <c r="AT155" s="156" t="s">
        <v>191</v>
      </c>
      <c r="AU155" s="156" t="s">
        <v>83</v>
      </c>
      <c r="AY155" s="19" t="s">
        <v>189</v>
      </c>
      <c r="BE155" s="157">
        <f t="shared" si="14"/>
        <v>0</v>
      </c>
      <c r="BF155" s="157">
        <f t="shared" si="15"/>
        <v>0</v>
      </c>
      <c r="BG155" s="157">
        <f t="shared" si="16"/>
        <v>0</v>
      </c>
      <c r="BH155" s="157">
        <f t="shared" si="17"/>
        <v>0</v>
      </c>
      <c r="BI155" s="157">
        <f t="shared" si="18"/>
        <v>0</v>
      </c>
      <c r="BJ155" s="19" t="s">
        <v>83</v>
      </c>
      <c r="BK155" s="157">
        <f t="shared" si="19"/>
        <v>0</v>
      </c>
      <c r="BL155" s="19" t="s">
        <v>196</v>
      </c>
      <c r="BM155" s="156" t="s">
        <v>2104</v>
      </c>
    </row>
    <row r="156" spans="1:65" s="2" customFormat="1" ht="16.5" customHeight="1">
      <c r="A156" s="34"/>
      <c r="B156" s="144"/>
      <c r="C156" s="145" t="s">
        <v>446</v>
      </c>
      <c r="D156" s="145" t="s">
        <v>191</v>
      </c>
      <c r="E156" s="146" t="s">
        <v>1831</v>
      </c>
      <c r="F156" s="147" t="s">
        <v>1832</v>
      </c>
      <c r="G156" s="148" t="s">
        <v>221</v>
      </c>
      <c r="H156" s="149">
        <v>1.92</v>
      </c>
      <c r="I156" s="150"/>
      <c r="J156" s="151">
        <f t="shared" si="10"/>
        <v>0</v>
      </c>
      <c r="K156" s="147" t="s">
        <v>297</v>
      </c>
      <c r="L156" s="35"/>
      <c r="M156" s="152" t="s">
        <v>3</v>
      </c>
      <c r="N156" s="153" t="s">
        <v>47</v>
      </c>
      <c r="O156" s="55"/>
      <c r="P156" s="154">
        <f t="shared" si="11"/>
        <v>0</v>
      </c>
      <c r="Q156" s="154">
        <v>0</v>
      </c>
      <c r="R156" s="154">
        <f t="shared" si="12"/>
        <v>0</v>
      </c>
      <c r="S156" s="154">
        <v>0</v>
      </c>
      <c r="T156" s="155">
        <f t="shared" si="1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56" t="s">
        <v>196</v>
      </c>
      <c r="AT156" s="156" t="s">
        <v>191</v>
      </c>
      <c r="AU156" s="156" t="s">
        <v>83</v>
      </c>
      <c r="AY156" s="19" t="s">
        <v>189</v>
      </c>
      <c r="BE156" s="157">
        <f t="shared" si="14"/>
        <v>0</v>
      </c>
      <c r="BF156" s="157">
        <f t="shared" si="15"/>
        <v>0</v>
      </c>
      <c r="BG156" s="157">
        <f t="shared" si="16"/>
        <v>0</v>
      </c>
      <c r="BH156" s="157">
        <f t="shared" si="17"/>
        <v>0</v>
      </c>
      <c r="BI156" s="157">
        <f t="shared" si="18"/>
        <v>0</v>
      </c>
      <c r="BJ156" s="19" t="s">
        <v>83</v>
      </c>
      <c r="BK156" s="157">
        <f t="shared" si="19"/>
        <v>0</v>
      </c>
      <c r="BL156" s="19" t="s">
        <v>196</v>
      </c>
      <c r="BM156" s="156" t="s">
        <v>2105</v>
      </c>
    </row>
    <row r="157" spans="1:65" s="2" customFormat="1" ht="16.5" customHeight="1">
      <c r="A157" s="34"/>
      <c r="B157" s="144"/>
      <c r="C157" s="145" t="s">
        <v>453</v>
      </c>
      <c r="D157" s="145" t="s">
        <v>191</v>
      </c>
      <c r="E157" s="146" t="s">
        <v>1841</v>
      </c>
      <c r="F157" s="147" t="s">
        <v>1842</v>
      </c>
      <c r="G157" s="148" t="s">
        <v>212</v>
      </c>
      <c r="H157" s="149">
        <v>12.92</v>
      </c>
      <c r="I157" s="150"/>
      <c r="J157" s="151">
        <f t="shared" si="10"/>
        <v>0</v>
      </c>
      <c r="K157" s="147" t="s">
        <v>297</v>
      </c>
      <c r="L157" s="35"/>
      <c r="M157" s="152" t="s">
        <v>3</v>
      </c>
      <c r="N157" s="153" t="s">
        <v>47</v>
      </c>
      <c r="O157" s="55"/>
      <c r="P157" s="154">
        <f t="shared" si="11"/>
        <v>0</v>
      </c>
      <c r="Q157" s="154">
        <v>0</v>
      </c>
      <c r="R157" s="154">
        <f t="shared" si="12"/>
        <v>0</v>
      </c>
      <c r="S157" s="154">
        <v>0</v>
      </c>
      <c r="T157" s="155">
        <f t="shared" si="1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56" t="s">
        <v>196</v>
      </c>
      <c r="AT157" s="156" t="s">
        <v>191</v>
      </c>
      <c r="AU157" s="156" t="s">
        <v>83</v>
      </c>
      <c r="AY157" s="19" t="s">
        <v>189</v>
      </c>
      <c r="BE157" s="157">
        <f t="shared" si="14"/>
        <v>0</v>
      </c>
      <c r="BF157" s="157">
        <f t="shared" si="15"/>
        <v>0</v>
      </c>
      <c r="BG157" s="157">
        <f t="shared" si="16"/>
        <v>0</v>
      </c>
      <c r="BH157" s="157">
        <f t="shared" si="17"/>
        <v>0</v>
      </c>
      <c r="BI157" s="157">
        <f t="shared" si="18"/>
        <v>0</v>
      </c>
      <c r="BJ157" s="19" t="s">
        <v>83</v>
      </c>
      <c r="BK157" s="157">
        <f t="shared" si="19"/>
        <v>0</v>
      </c>
      <c r="BL157" s="19" t="s">
        <v>196</v>
      </c>
      <c r="BM157" s="156" t="s">
        <v>2106</v>
      </c>
    </row>
    <row r="158" spans="1:65" s="2" customFormat="1" ht="16.5" customHeight="1">
      <c r="A158" s="34"/>
      <c r="B158" s="144"/>
      <c r="C158" s="145" t="s">
        <v>459</v>
      </c>
      <c r="D158" s="145" t="s">
        <v>191</v>
      </c>
      <c r="E158" s="146" t="s">
        <v>1844</v>
      </c>
      <c r="F158" s="147" t="s">
        <v>1845</v>
      </c>
      <c r="G158" s="148" t="s">
        <v>212</v>
      </c>
      <c r="H158" s="149">
        <v>2.2999999999999998</v>
      </c>
      <c r="I158" s="150"/>
      <c r="J158" s="151">
        <f t="shared" si="10"/>
        <v>0</v>
      </c>
      <c r="K158" s="147" t="s">
        <v>297</v>
      </c>
      <c r="L158" s="35"/>
      <c r="M158" s="152" t="s">
        <v>3</v>
      </c>
      <c r="N158" s="153" t="s">
        <v>47</v>
      </c>
      <c r="O158" s="55"/>
      <c r="P158" s="154">
        <f t="shared" si="11"/>
        <v>0</v>
      </c>
      <c r="Q158" s="154">
        <v>0</v>
      </c>
      <c r="R158" s="154">
        <f t="shared" si="12"/>
        <v>0</v>
      </c>
      <c r="S158" s="154">
        <v>0</v>
      </c>
      <c r="T158" s="155">
        <f t="shared" si="1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56" t="s">
        <v>196</v>
      </c>
      <c r="AT158" s="156" t="s">
        <v>191</v>
      </c>
      <c r="AU158" s="156" t="s">
        <v>83</v>
      </c>
      <c r="AY158" s="19" t="s">
        <v>189</v>
      </c>
      <c r="BE158" s="157">
        <f t="shared" si="14"/>
        <v>0</v>
      </c>
      <c r="BF158" s="157">
        <f t="shared" si="15"/>
        <v>0</v>
      </c>
      <c r="BG158" s="157">
        <f t="shared" si="16"/>
        <v>0</v>
      </c>
      <c r="BH158" s="157">
        <f t="shared" si="17"/>
        <v>0</v>
      </c>
      <c r="BI158" s="157">
        <f t="shared" si="18"/>
        <v>0</v>
      </c>
      <c r="BJ158" s="19" t="s">
        <v>83</v>
      </c>
      <c r="BK158" s="157">
        <f t="shared" si="19"/>
        <v>0</v>
      </c>
      <c r="BL158" s="19" t="s">
        <v>196</v>
      </c>
      <c r="BM158" s="156" t="s">
        <v>2107</v>
      </c>
    </row>
    <row r="159" spans="1:65" s="2" customFormat="1" ht="16.5" customHeight="1">
      <c r="A159" s="34"/>
      <c r="B159" s="144"/>
      <c r="C159" s="145" t="s">
        <v>463</v>
      </c>
      <c r="D159" s="145" t="s">
        <v>191</v>
      </c>
      <c r="E159" s="146" t="s">
        <v>2108</v>
      </c>
      <c r="F159" s="147" t="s">
        <v>2109</v>
      </c>
      <c r="G159" s="148" t="s">
        <v>212</v>
      </c>
      <c r="H159" s="149">
        <v>0.4</v>
      </c>
      <c r="I159" s="150"/>
      <c r="J159" s="151">
        <f t="shared" si="10"/>
        <v>0</v>
      </c>
      <c r="K159" s="147" t="s">
        <v>297</v>
      </c>
      <c r="L159" s="35"/>
      <c r="M159" s="152" t="s">
        <v>3</v>
      </c>
      <c r="N159" s="153" t="s">
        <v>47</v>
      </c>
      <c r="O159" s="55"/>
      <c r="P159" s="154">
        <f t="shared" si="11"/>
        <v>0</v>
      </c>
      <c r="Q159" s="154">
        <v>0</v>
      </c>
      <c r="R159" s="154">
        <f t="shared" si="12"/>
        <v>0</v>
      </c>
      <c r="S159" s="154">
        <v>0</v>
      </c>
      <c r="T159" s="155">
        <f t="shared" si="1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56" t="s">
        <v>196</v>
      </c>
      <c r="AT159" s="156" t="s">
        <v>191</v>
      </c>
      <c r="AU159" s="156" t="s">
        <v>83</v>
      </c>
      <c r="AY159" s="19" t="s">
        <v>189</v>
      </c>
      <c r="BE159" s="157">
        <f t="shared" si="14"/>
        <v>0</v>
      </c>
      <c r="BF159" s="157">
        <f t="shared" si="15"/>
        <v>0</v>
      </c>
      <c r="BG159" s="157">
        <f t="shared" si="16"/>
        <v>0</v>
      </c>
      <c r="BH159" s="157">
        <f t="shared" si="17"/>
        <v>0</v>
      </c>
      <c r="BI159" s="157">
        <f t="shared" si="18"/>
        <v>0</v>
      </c>
      <c r="BJ159" s="19" t="s">
        <v>83</v>
      </c>
      <c r="BK159" s="157">
        <f t="shared" si="19"/>
        <v>0</v>
      </c>
      <c r="BL159" s="19" t="s">
        <v>196</v>
      </c>
      <c r="BM159" s="156" t="s">
        <v>2110</v>
      </c>
    </row>
    <row r="160" spans="1:65" s="2" customFormat="1" ht="16.5" customHeight="1">
      <c r="A160" s="34"/>
      <c r="B160" s="144"/>
      <c r="C160" s="145" t="s">
        <v>470</v>
      </c>
      <c r="D160" s="145" t="s">
        <v>191</v>
      </c>
      <c r="E160" s="146" t="s">
        <v>1853</v>
      </c>
      <c r="F160" s="147" t="s">
        <v>1854</v>
      </c>
      <c r="G160" s="148" t="s">
        <v>221</v>
      </c>
      <c r="H160" s="149">
        <v>9.7200000000000006</v>
      </c>
      <c r="I160" s="150"/>
      <c r="J160" s="151">
        <f t="shared" si="10"/>
        <v>0</v>
      </c>
      <c r="K160" s="147" t="s">
        <v>297</v>
      </c>
      <c r="L160" s="35"/>
      <c r="M160" s="152" t="s">
        <v>3</v>
      </c>
      <c r="N160" s="153" t="s">
        <v>47</v>
      </c>
      <c r="O160" s="55"/>
      <c r="P160" s="154">
        <f t="shared" si="11"/>
        <v>0</v>
      </c>
      <c r="Q160" s="154">
        <v>0</v>
      </c>
      <c r="R160" s="154">
        <f t="shared" si="12"/>
        <v>0</v>
      </c>
      <c r="S160" s="154">
        <v>0</v>
      </c>
      <c r="T160" s="155">
        <f t="shared" si="1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56" t="s">
        <v>196</v>
      </c>
      <c r="AT160" s="156" t="s">
        <v>191</v>
      </c>
      <c r="AU160" s="156" t="s">
        <v>83</v>
      </c>
      <c r="AY160" s="19" t="s">
        <v>189</v>
      </c>
      <c r="BE160" s="157">
        <f t="shared" si="14"/>
        <v>0</v>
      </c>
      <c r="BF160" s="157">
        <f t="shared" si="15"/>
        <v>0</v>
      </c>
      <c r="BG160" s="157">
        <f t="shared" si="16"/>
        <v>0</v>
      </c>
      <c r="BH160" s="157">
        <f t="shared" si="17"/>
        <v>0</v>
      </c>
      <c r="BI160" s="157">
        <f t="shared" si="18"/>
        <v>0</v>
      </c>
      <c r="BJ160" s="19" t="s">
        <v>83</v>
      </c>
      <c r="BK160" s="157">
        <f t="shared" si="19"/>
        <v>0</v>
      </c>
      <c r="BL160" s="19" t="s">
        <v>196</v>
      </c>
      <c r="BM160" s="156" t="s">
        <v>2111</v>
      </c>
    </row>
    <row r="161" spans="1:65" s="14" customFormat="1" ht="11.25">
      <c r="B161" s="171"/>
      <c r="D161" s="164" t="s">
        <v>200</v>
      </c>
      <c r="E161" s="172" t="s">
        <v>3</v>
      </c>
      <c r="F161" s="173" t="s">
        <v>2112</v>
      </c>
      <c r="H161" s="174">
        <v>9.7200000000000006</v>
      </c>
      <c r="I161" s="175"/>
      <c r="L161" s="171"/>
      <c r="M161" s="176"/>
      <c r="N161" s="177"/>
      <c r="O161" s="177"/>
      <c r="P161" s="177"/>
      <c r="Q161" s="177"/>
      <c r="R161" s="177"/>
      <c r="S161" s="177"/>
      <c r="T161" s="178"/>
      <c r="AT161" s="172" t="s">
        <v>200</v>
      </c>
      <c r="AU161" s="172" t="s">
        <v>83</v>
      </c>
      <c r="AV161" s="14" t="s">
        <v>85</v>
      </c>
      <c r="AW161" s="14" t="s">
        <v>37</v>
      </c>
      <c r="AX161" s="14" t="s">
        <v>76</v>
      </c>
      <c r="AY161" s="172" t="s">
        <v>189</v>
      </c>
    </row>
    <row r="162" spans="1:65" s="15" customFormat="1" ht="11.25">
      <c r="B162" s="179"/>
      <c r="D162" s="164" t="s">
        <v>200</v>
      </c>
      <c r="E162" s="180" t="s">
        <v>3</v>
      </c>
      <c r="F162" s="181" t="s">
        <v>203</v>
      </c>
      <c r="H162" s="182">
        <v>9.7200000000000006</v>
      </c>
      <c r="I162" s="183"/>
      <c r="L162" s="179"/>
      <c r="M162" s="184"/>
      <c r="N162" s="185"/>
      <c r="O162" s="185"/>
      <c r="P162" s="185"/>
      <c r="Q162" s="185"/>
      <c r="R162" s="185"/>
      <c r="S162" s="185"/>
      <c r="T162" s="186"/>
      <c r="AT162" s="180" t="s">
        <v>200</v>
      </c>
      <c r="AU162" s="180" t="s">
        <v>83</v>
      </c>
      <c r="AV162" s="15" t="s">
        <v>196</v>
      </c>
      <c r="AW162" s="15" t="s">
        <v>37</v>
      </c>
      <c r="AX162" s="15" t="s">
        <v>83</v>
      </c>
      <c r="AY162" s="180" t="s">
        <v>189</v>
      </c>
    </row>
    <row r="163" spans="1:65" s="2" customFormat="1" ht="16.5" customHeight="1">
      <c r="A163" s="34"/>
      <c r="B163" s="144"/>
      <c r="C163" s="145" t="s">
        <v>478</v>
      </c>
      <c r="D163" s="145" t="s">
        <v>191</v>
      </c>
      <c r="E163" s="146" t="s">
        <v>1859</v>
      </c>
      <c r="F163" s="147" t="s">
        <v>1860</v>
      </c>
      <c r="G163" s="148" t="s">
        <v>221</v>
      </c>
      <c r="H163" s="149">
        <v>9.7200000000000006</v>
      </c>
      <c r="I163" s="150"/>
      <c r="J163" s="151">
        <f>ROUND(I163*H163,2)</f>
        <v>0</v>
      </c>
      <c r="K163" s="147" t="s">
        <v>297</v>
      </c>
      <c r="L163" s="35"/>
      <c r="M163" s="152" t="s">
        <v>3</v>
      </c>
      <c r="N163" s="153" t="s">
        <v>47</v>
      </c>
      <c r="O163" s="55"/>
      <c r="P163" s="154">
        <f>O163*H163</f>
        <v>0</v>
      </c>
      <c r="Q163" s="154">
        <v>0</v>
      </c>
      <c r="R163" s="154">
        <f>Q163*H163</f>
        <v>0</v>
      </c>
      <c r="S163" s="154">
        <v>0</v>
      </c>
      <c r="T163" s="15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56" t="s">
        <v>196</v>
      </c>
      <c r="AT163" s="156" t="s">
        <v>191</v>
      </c>
      <c r="AU163" s="156" t="s">
        <v>83</v>
      </c>
      <c r="AY163" s="19" t="s">
        <v>189</v>
      </c>
      <c r="BE163" s="157">
        <f>IF(N163="základní",J163,0)</f>
        <v>0</v>
      </c>
      <c r="BF163" s="157">
        <f>IF(N163="snížená",J163,0)</f>
        <v>0</v>
      </c>
      <c r="BG163" s="157">
        <f>IF(N163="zákl. přenesená",J163,0)</f>
        <v>0</v>
      </c>
      <c r="BH163" s="157">
        <f>IF(N163="sníž. přenesená",J163,0)</f>
        <v>0</v>
      </c>
      <c r="BI163" s="157">
        <f>IF(N163="nulová",J163,0)</f>
        <v>0</v>
      </c>
      <c r="BJ163" s="19" t="s">
        <v>83</v>
      </c>
      <c r="BK163" s="157">
        <f>ROUND(I163*H163,2)</f>
        <v>0</v>
      </c>
      <c r="BL163" s="19" t="s">
        <v>196</v>
      </c>
      <c r="BM163" s="156" t="s">
        <v>2113</v>
      </c>
    </row>
    <row r="164" spans="1:65" s="14" customFormat="1" ht="11.25">
      <c r="B164" s="171"/>
      <c r="D164" s="164" t="s">
        <v>200</v>
      </c>
      <c r="E164" s="172" t="s">
        <v>3</v>
      </c>
      <c r="F164" s="173" t="s">
        <v>2112</v>
      </c>
      <c r="H164" s="174">
        <v>9.7200000000000006</v>
      </c>
      <c r="I164" s="175"/>
      <c r="L164" s="171"/>
      <c r="M164" s="176"/>
      <c r="N164" s="177"/>
      <c r="O164" s="177"/>
      <c r="P164" s="177"/>
      <c r="Q164" s="177"/>
      <c r="R164" s="177"/>
      <c r="S164" s="177"/>
      <c r="T164" s="178"/>
      <c r="AT164" s="172" t="s">
        <v>200</v>
      </c>
      <c r="AU164" s="172" t="s">
        <v>83</v>
      </c>
      <c r="AV164" s="14" t="s">
        <v>85</v>
      </c>
      <c r="AW164" s="14" t="s">
        <v>37</v>
      </c>
      <c r="AX164" s="14" t="s">
        <v>76</v>
      </c>
      <c r="AY164" s="172" t="s">
        <v>189</v>
      </c>
    </row>
    <row r="165" spans="1:65" s="15" customFormat="1" ht="11.25">
      <c r="B165" s="179"/>
      <c r="D165" s="164" t="s">
        <v>200</v>
      </c>
      <c r="E165" s="180" t="s">
        <v>3</v>
      </c>
      <c r="F165" s="181" t="s">
        <v>203</v>
      </c>
      <c r="H165" s="182">
        <v>9.7200000000000006</v>
      </c>
      <c r="I165" s="183"/>
      <c r="L165" s="179"/>
      <c r="M165" s="184"/>
      <c r="N165" s="185"/>
      <c r="O165" s="185"/>
      <c r="P165" s="185"/>
      <c r="Q165" s="185"/>
      <c r="R165" s="185"/>
      <c r="S165" s="185"/>
      <c r="T165" s="186"/>
      <c r="AT165" s="180" t="s">
        <v>200</v>
      </c>
      <c r="AU165" s="180" t="s">
        <v>83</v>
      </c>
      <c r="AV165" s="15" t="s">
        <v>196</v>
      </c>
      <c r="AW165" s="15" t="s">
        <v>37</v>
      </c>
      <c r="AX165" s="15" t="s">
        <v>83</v>
      </c>
      <c r="AY165" s="180" t="s">
        <v>189</v>
      </c>
    </row>
    <row r="166" spans="1:65" s="2" customFormat="1" ht="16.5" customHeight="1">
      <c r="A166" s="34"/>
      <c r="B166" s="144"/>
      <c r="C166" s="145" t="s">
        <v>483</v>
      </c>
      <c r="D166" s="145" t="s">
        <v>191</v>
      </c>
      <c r="E166" s="146" t="s">
        <v>1862</v>
      </c>
      <c r="F166" s="147" t="s">
        <v>1863</v>
      </c>
      <c r="G166" s="148" t="s">
        <v>212</v>
      </c>
      <c r="H166" s="149">
        <v>3.24</v>
      </c>
      <c r="I166" s="150"/>
      <c r="J166" s="151">
        <f t="shared" ref="J166:J179" si="20">ROUND(I166*H166,2)</f>
        <v>0</v>
      </c>
      <c r="K166" s="147" t="s">
        <v>297</v>
      </c>
      <c r="L166" s="35"/>
      <c r="M166" s="152" t="s">
        <v>3</v>
      </c>
      <c r="N166" s="153" t="s">
        <v>47</v>
      </c>
      <c r="O166" s="55"/>
      <c r="P166" s="154">
        <f t="shared" ref="P166:P179" si="21">O166*H166</f>
        <v>0</v>
      </c>
      <c r="Q166" s="154">
        <v>0</v>
      </c>
      <c r="R166" s="154">
        <f t="shared" ref="R166:R179" si="22">Q166*H166</f>
        <v>0</v>
      </c>
      <c r="S166" s="154">
        <v>0</v>
      </c>
      <c r="T166" s="155">
        <f t="shared" ref="T166:T179" si="23"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56" t="s">
        <v>196</v>
      </c>
      <c r="AT166" s="156" t="s">
        <v>191</v>
      </c>
      <c r="AU166" s="156" t="s">
        <v>83</v>
      </c>
      <c r="AY166" s="19" t="s">
        <v>189</v>
      </c>
      <c r="BE166" s="157">
        <f t="shared" ref="BE166:BE179" si="24">IF(N166="základní",J166,0)</f>
        <v>0</v>
      </c>
      <c r="BF166" s="157">
        <f t="shared" ref="BF166:BF179" si="25">IF(N166="snížená",J166,0)</f>
        <v>0</v>
      </c>
      <c r="BG166" s="157">
        <f t="shared" ref="BG166:BG179" si="26">IF(N166="zákl. přenesená",J166,0)</f>
        <v>0</v>
      </c>
      <c r="BH166" s="157">
        <f t="shared" ref="BH166:BH179" si="27">IF(N166="sníž. přenesená",J166,0)</f>
        <v>0</v>
      </c>
      <c r="BI166" s="157">
        <f t="shared" ref="BI166:BI179" si="28">IF(N166="nulová",J166,0)</f>
        <v>0</v>
      </c>
      <c r="BJ166" s="19" t="s">
        <v>83</v>
      </c>
      <c r="BK166" s="157">
        <f t="shared" ref="BK166:BK179" si="29">ROUND(I166*H166,2)</f>
        <v>0</v>
      </c>
      <c r="BL166" s="19" t="s">
        <v>196</v>
      </c>
      <c r="BM166" s="156" t="s">
        <v>2114</v>
      </c>
    </row>
    <row r="167" spans="1:65" s="2" customFormat="1" ht="16.5" customHeight="1">
      <c r="A167" s="34"/>
      <c r="B167" s="144"/>
      <c r="C167" s="145" t="s">
        <v>488</v>
      </c>
      <c r="D167" s="145" t="s">
        <v>191</v>
      </c>
      <c r="E167" s="146" t="s">
        <v>1865</v>
      </c>
      <c r="F167" s="147" t="s">
        <v>1866</v>
      </c>
      <c r="G167" s="148" t="s">
        <v>212</v>
      </c>
      <c r="H167" s="149">
        <v>3.24</v>
      </c>
      <c r="I167" s="150"/>
      <c r="J167" s="151">
        <f t="shared" si="20"/>
        <v>0</v>
      </c>
      <c r="K167" s="147" t="s">
        <v>297</v>
      </c>
      <c r="L167" s="35"/>
      <c r="M167" s="152" t="s">
        <v>3</v>
      </c>
      <c r="N167" s="153" t="s">
        <v>47</v>
      </c>
      <c r="O167" s="55"/>
      <c r="P167" s="154">
        <f t="shared" si="21"/>
        <v>0</v>
      </c>
      <c r="Q167" s="154">
        <v>0</v>
      </c>
      <c r="R167" s="154">
        <f t="shared" si="22"/>
        <v>0</v>
      </c>
      <c r="S167" s="154">
        <v>0</v>
      </c>
      <c r="T167" s="155">
        <f t="shared" si="2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56" t="s">
        <v>196</v>
      </c>
      <c r="AT167" s="156" t="s">
        <v>191</v>
      </c>
      <c r="AU167" s="156" t="s">
        <v>83</v>
      </c>
      <c r="AY167" s="19" t="s">
        <v>189</v>
      </c>
      <c r="BE167" s="157">
        <f t="shared" si="24"/>
        <v>0</v>
      </c>
      <c r="BF167" s="157">
        <f t="shared" si="25"/>
        <v>0</v>
      </c>
      <c r="BG167" s="157">
        <f t="shared" si="26"/>
        <v>0</v>
      </c>
      <c r="BH167" s="157">
        <f t="shared" si="27"/>
        <v>0</v>
      </c>
      <c r="BI167" s="157">
        <f t="shared" si="28"/>
        <v>0</v>
      </c>
      <c r="BJ167" s="19" t="s">
        <v>83</v>
      </c>
      <c r="BK167" s="157">
        <f t="shared" si="29"/>
        <v>0</v>
      </c>
      <c r="BL167" s="19" t="s">
        <v>196</v>
      </c>
      <c r="BM167" s="156" t="s">
        <v>2115</v>
      </c>
    </row>
    <row r="168" spans="1:65" s="2" customFormat="1" ht="16.5" customHeight="1">
      <c r="A168" s="34"/>
      <c r="B168" s="144"/>
      <c r="C168" s="145" t="s">
        <v>492</v>
      </c>
      <c r="D168" s="145" t="s">
        <v>191</v>
      </c>
      <c r="E168" s="146" t="s">
        <v>2116</v>
      </c>
      <c r="F168" s="147" t="s">
        <v>2117</v>
      </c>
      <c r="G168" s="148" t="s">
        <v>194</v>
      </c>
      <c r="H168" s="149">
        <v>4</v>
      </c>
      <c r="I168" s="150"/>
      <c r="J168" s="151">
        <f t="shared" si="20"/>
        <v>0</v>
      </c>
      <c r="K168" s="147" t="s">
        <v>297</v>
      </c>
      <c r="L168" s="35"/>
      <c r="M168" s="152" t="s">
        <v>3</v>
      </c>
      <c r="N168" s="153" t="s">
        <v>47</v>
      </c>
      <c r="O168" s="55"/>
      <c r="P168" s="154">
        <f t="shared" si="21"/>
        <v>0</v>
      </c>
      <c r="Q168" s="154">
        <v>0</v>
      </c>
      <c r="R168" s="154">
        <f t="shared" si="22"/>
        <v>0</v>
      </c>
      <c r="S168" s="154">
        <v>0</v>
      </c>
      <c r="T168" s="155">
        <f t="shared" si="2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56" t="s">
        <v>196</v>
      </c>
      <c r="AT168" s="156" t="s">
        <v>191</v>
      </c>
      <c r="AU168" s="156" t="s">
        <v>83</v>
      </c>
      <c r="AY168" s="19" t="s">
        <v>189</v>
      </c>
      <c r="BE168" s="157">
        <f t="shared" si="24"/>
        <v>0</v>
      </c>
      <c r="BF168" s="157">
        <f t="shared" si="25"/>
        <v>0</v>
      </c>
      <c r="BG168" s="157">
        <f t="shared" si="26"/>
        <v>0</v>
      </c>
      <c r="BH168" s="157">
        <f t="shared" si="27"/>
        <v>0</v>
      </c>
      <c r="BI168" s="157">
        <f t="shared" si="28"/>
        <v>0</v>
      </c>
      <c r="BJ168" s="19" t="s">
        <v>83</v>
      </c>
      <c r="BK168" s="157">
        <f t="shared" si="29"/>
        <v>0</v>
      </c>
      <c r="BL168" s="19" t="s">
        <v>196</v>
      </c>
      <c r="BM168" s="156" t="s">
        <v>2118</v>
      </c>
    </row>
    <row r="169" spans="1:65" s="2" customFormat="1" ht="16.5" customHeight="1">
      <c r="A169" s="34"/>
      <c r="B169" s="144"/>
      <c r="C169" s="145" t="s">
        <v>497</v>
      </c>
      <c r="D169" s="145" t="s">
        <v>191</v>
      </c>
      <c r="E169" s="146" t="s">
        <v>1886</v>
      </c>
      <c r="F169" s="147" t="s">
        <v>1887</v>
      </c>
      <c r="G169" s="148" t="s">
        <v>212</v>
      </c>
      <c r="H169" s="149">
        <v>11.16</v>
      </c>
      <c r="I169" s="150"/>
      <c r="J169" s="151">
        <f t="shared" si="20"/>
        <v>0</v>
      </c>
      <c r="K169" s="147" t="s">
        <v>297</v>
      </c>
      <c r="L169" s="35"/>
      <c r="M169" s="152" t="s">
        <v>3</v>
      </c>
      <c r="N169" s="153" t="s">
        <v>47</v>
      </c>
      <c r="O169" s="55"/>
      <c r="P169" s="154">
        <f t="shared" si="21"/>
        <v>0</v>
      </c>
      <c r="Q169" s="154">
        <v>0</v>
      </c>
      <c r="R169" s="154">
        <f t="shared" si="22"/>
        <v>0</v>
      </c>
      <c r="S169" s="154">
        <v>0</v>
      </c>
      <c r="T169" s="155">
        <f t="shared" si="2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56" t="s">
        <v>196</v>
      </c>
      <c r="AT169" s="156" t="s">
        <v>191</v>
      </c>
      <c r="AU169" s="156" t="s">
        <v>83</v>
      </c>
      <c r="AY169" s="19" t="s">
        <v>189</v>
      </c>
      <c r="BE169" s="157">
        <f t="shared" si="24"/>
        <v>0</v>
      </c>
      <c r="BF169" s="157">
        <f t="shared" si="25"/>
        <v>0</v>
      </c>
      <c r="BG169" s="157">
        <f t="shared" si="26"/>
        <v>0</v>
      </c>
      <c r="BH169" s="157">
        <f t="shared" si="27"/>
        <v>0</v>
      </c>
      <c r="BI169" s="157">
        <f t="shared" si="28"/>
        <v>0</v>
      </c>
      <c r="BJ169" s="19" t="s">
        <v>83</v>
      </c>
      <c r="BK169" s="157">
        <f t="shared" si="29"/>
        <v>0</v>
      </c>
      <c r="BL169" s="19" t="s">
        <v>196</v>
      </c>
      <c r="BM169" s="156" t="s">
        <v>2119</v>
      </c>
    </row>
    <row r="170" spans="1:65" s="2" customFormat="1" ht="16.5" customHeight="1">
      <c r="A170" s="34"/>
      <c r="B170" s="144"/>
      <c r="C170" s="145" t="s">
        <v>503</v>
      </c>
      <c r="D170" s="145" t="s">
        <v>191</v>
      </c>
      <c r="E170" s="146" t="s">
        <v>2120</v>
      </c>
      <c r="F170" s="147" t="s">
        <v>1890</v>
      </c>
      <c r="G170" s="148" t="s">
        <v>194</v>
      </c>
      <c r="H170" s="149">
        <v>12</v>
      </c>
      <c r="I170" s="150"/>
      <c r="J170" s="151">
        <f t="shared" si="20"/>
        <v>0</v>
      </c>
      <c r="K170" s="147" t="s">
        <v>297</v>
      </c>
      <c r="L170" s="35"/>
      <c r="M170" s="152" t="s">
        <v>3</v>
      </c>
      <c r="N170" s="153" t="s">
        <v>47</v>
      </c>
      <c r="O170" s="55"/>
      <c r="P170" s="154">
        <f t="shared" si="21"/>
        <v>0</v>
      </c>
      <c r="Q170" s="154">
        <v>0</v>
      </c>
      <c r="R170" s="154">
        <f t="shared" si="22"/>
        <v>0</v>
      </c>
      <c r="S170" s="154">
        <v>0</v>
      </c>
      <c r="T170" s="155">
        <f t="shared" si="2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56" t="s">
        <v>196</v>
      </c>
      <c r="AT170" s="156" t="s">
        <v>191</v>
      </c>
      <c r="AU170" s="156" t="s">
        <v>83</v>
      </c>
      <c r="AY170" s="19" t="s">
        <v>189</v>
      </c>
      <c r="BE170" s="157">
        <f t="shared" si="24"/>
        <v>0</v>
      </c>
      <c r="BF170" s="157">
        <f t="shared" si="25"/>
        <v>0</v>
      </c>
      <c r="BG170" s="157">
        <f t="shared" si="26"/>
        <v>0</v>
      </c>
      <c r="BH170" s="157">
        <f t="shared" si="27"/>
        <v>0</v>
      </c>
      <c r="BI170" s="157">
        <f t="shared" si="28"/>
        <v>0</v>
      </c>
      <c r="BJ170" s="19" t="s">
        <v>83</v>
      </c>
      <c r="BK170" s="157">
        <f t="shared" si="29"/>
        <v>0</v>
      </c>
      <c r="BL170" s="19" t="s">
        <v>196</v>
      </c>
      <c r="BM170" s="156" t="s">
        <v>2121</v>
      </c>
    </row>
    <row r="171" spans="1:65" s="2" customFormat="1" ht="16.5" customHeight="1">
      <c r="A171" s="34"/>
      <c r="B171" s="144"/>
      <c r="C171" s="145" t="s">
        <v>508</v>
      </c>
      <c r="D171" s="145" t="s">
        <v>191</v>
      </c>
      <c r="E171" s="146" t="s">
        <v>1892</v>
      </c>
      <c r="F171" s="147" t="s">
        <v>1893</v>
      </c>
      <c r="G171" s="148" t="s">
        <v>194</v>
      </c>
      <c r="H171" s="149">
        <v>220</v>
      </c>
      <c r="I171" s="150"/>
      <c r="J171" s="151">
        <f t="shared" si="20"/>
        <v>0</v>
      </c>
      <c r="K171" s="147" t="s">
        <v>297</v>
      </c>
      <c r="L171" s="35"/>
      <c r="M171" s="152" t="s">
        <v>3</v>
      </c>
      <c r="N171" s="153" t="s">
        <v>47</v>
      </c>
      <c r="O171" s="55"/>
      <c r="P171" s="154">
        <f t="shared" si="21"/>
        <v>0</v>
      </c>
      <c r="Q171" s="154">
        <v>0</v>
      </c>
      <c r="R171" s="154">
        <f t="shared" si="22"/>
        <v>0</v>
      </c>
      <c r="S171" s="154">
        <v>0</v>
      </c>
      <c r="T171" s="155">
        <f t="shared" si="2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56" t="s">
        <v>196</v>
      </c>
      <c r="AT171" s="156" t="s">
        <v>191</v>
      </c>
      <c r="AU171" s="156" t="s">
        <v>83</v>
      </c>
      <c r="AY171" s="19" t="s">
        <v>189</v>
      </c>
      <c r="BE171" s="157">
        <f t="shared" si="24"/>
        <v>0</v>
      </c>
      <c r="BF171" s="157">
        <f t="shared" si="25"/>
        <v>0</v>
      </c>
      <c r="BG171" s="157">
        <f t="shared" si="26"/>
        <v>0</v>
      </c>
      <c r="BH171" s="157">
        <f t="shared" si="27"/>
        <v>0</v>
      </c>
      <c r="BI171" s="157">
        <f t="shared" si="28"/>
        <v>0</v>
      </c>
      <c r="BJ171" s="19" t="s">
        <v>83</v>
      </c>
      <c r="BK171" s="157">
        <f t="shared" si="29"/>
        <v>0</v>
      </c>
      <c r="BL171" s="19" t="s">
        <v>196</v>
      </c>
      <c r="BM171" s="156" t="s">
        <v>2122</v>
      </c>
    </row>
    <row r="172" spans="1:65" s="2" customFormat="1" ht="16.5" customHeight="1">
      <c r="A172" s="34"/>
      <c r="B172" s="144"/>
      <c r="C172" s="145" t="s">
        <v>515</v>
      </c>
      <c r="D172" s="145" t="s">
        <v>191</v>
      </c>
      <c r="E172" s="146" t="s">
        <v>1896</v>
      </c>
      <c r="F172" s="147" t="s">
        <v>1897</v>
      </c>
      <c r="G172" s="148" t="s">
        <v>194</v>
      </c>
      <c r="H172" s="149">
        <v>2</v>
      </c>
      <c r="I172" s="150"/>
      <c r="J172" s="151">
        <f t="shared" si="20"/>
        <v>0</v>
      </c>
      <c r="K172" s="147" t="s">
        <v>297</v>
      </c>
      <c r="L172" s="35"/>
      <c r="M172" s="152" t="s">
        <v>3</v>
      </c>
      <c r="N172" s="153" t="s">
        <v>47</v>
      </c>
      <c r="O172" s="55"/>
      <c r="P172" s="154">
        <f t="shared" si="21"/>
        <v>0</v>
      </c>
      <c r="Q172" s="154">
        <v>0</v>
      </c>
      <c r="R172" s="154">
        <f t="shared" si="22"/>
        <v>0</v>
      </c>
      <c r="S172" s="154">
        <v>0</v>
      </c>
      <c r="T172" s="155">
        <f t="shared" si="2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56" t="s">
        <v>196</v>
      </c>
      <c r="AT172" s="156" t="s">
        <v>191</v>
      </c>
      <c r="AU172" s="156" t="s">
        <v>83</v>
      </c>
      <c r="AY172" s="19" t="s">
        <v>189</v>
      </c>
      <c r="BE172" s="157">
        <f t="shared" si="24"/>
        <v>0</v>
      </c>
      <c r="BF172" s="157">
        <f t="shared" si="25"/>
        <v>0</v>
      </c>
      <c r="BG172" s="157">
        <f t="shared" si="26"/>
        <v>0</v>
      </c>
      <c r="BH172" s="157">
        <f t="shared" si="27"/>
        <v>0</v>
      </c>
      <c r="BI172" s="157">
        <f t="shared" si="28"/>
        <v>0</v>
      </c>
      <c r="BJ172" s="19" t="s">
        <v>83</v>
      </c>
      <c r="BK172" s="157">
        <f t="shared" si="29"/>
        <v>0</v>
      </c>
      <c r="BL172" s="19" t="s">
        <v>196</v>
      </c>
      <c r="BM172" s="156" t="s">
        <v>2123</v>
      </c>
    </row>
    <row r="173" spans="1:65" s="2" customFormat="1" ht="16.5" customHeight="1">
      <c r="A173" s="34"/>
      <c r="B173" s="144"/>
      <c r="C173" s="145" t="s">
        <v>524</v>
      </c>
      <c r="D173" s="145" t="s">
        <v>191</v>
      </c>
      <c r="E173" s="146" t="s">
        <v>1902</v>
      </c>
      <c r="F173" s="147" t="s">
        <v>1903</v>
      </c>
      <c r="G173" s="148" t="s">
        <v>194</v>
      </c>
      <c r="H173" s="149">
        <v>58</v>
      </c>
      <c r="I173" s="150"/>
      <c r="J173" s="151">
        <f t="shared" si="20"/>
        <v>0</v>
      </c>
      <c r="K173" s="147" t="s">
        <v>297</v>
      </c>
      <c r="L173" s="35"/>
      <c r="M173" s="152" t="s">
        <v>3</v>
      </c>
      <c r="N173" s="153" t="s">
        <v>47</v>
      </c>
      <c r="O173" s="55"/>
      <c r="P173" s="154">
        <f t="shared" si="21"/>
        <v>0</v>
      </c>
      <c r="Q173" s="154">
        <v>0</v>
      </c>
      <c r="R173" s="154">
        <f t="shared" si="22"/>
        <v>0</v>
      </c>
      <c r="S173" s="154">
        <v>0</v>
      </c>
      <c r="T173" s="155">
        <f t="shared" si="2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56" t="s">
        <v>196</v>
      </c>
      <c r="AT173" s="156" t="s">
        <v>191</v>
      </c>
      <c r="AU173" s="156" t="s">
        <v>83</v>
      </c>
      <c r="AY173" s="19" t="s">
        <v>189</v>
      </c>
      <c r="BE173" s="157">
        <f t="shared" si="24"/>
        <v>0</v>
      </c>
      <c r="BF173" s="157">
        <f t="shared" si="25"/>
        <v>0</v>
      </c>
      <c r="BG173" s="157">
        <f t="shared" si="26"/>
        <v>0</v>
      </c>
      <c r="BH173" s="157">
        <f t="shared" si="27"/>
        <v>0</v>
      </c>
      <c r="BI173" s="157">
        <f t="shared" si="28"/>
        <v>0</v>
      </c>
      <c r="BJ173" s="19" t="s">
        <v>83</v>
      </c>
      <c r="BK173" s="157">
        <f t="shared" si="29"/>
        <v>0</v>
      </c>
      <c r="BL173" s="19" t="s">
        <v>196</v>
      </c>
      <c r="BM173" s="156" t="s">
        <v>2124</v>
      </c>
    </row>
    <row r="174" spans="1:65" s="2" customFormat="1" ht="16.5" customHeight="1">
      <c r="A174" s="34"/>
      <c r="B174" s="144"/>
      <c r="C174" s="145" t="s">
        <v>533</v>
      </c>
      <c r="D174" s="145" t="s">
        <v>191</v>
      </c>
      <c r="E174" s="146" t="s">
        <v>1906</v>
      </c>
      <c r="F174" s="147" t="s">
        <v>1907</v>
      </c>
      <c r="G174" s="148" t="s">
        <v>194</v>
      </c>
      <c r="H174" s="149">
        <v>220</v>
      </c>
      <c r="I174" s="150"/>
      <c r="J174" s="151">
        <f t="shared" si="20"/>
        <v>0</v>
      </c>
      <c r="K174" s="147" t="s">
        <v>297</v>
      </c>
      <c r="L174" s="35"/>
      <c r="M174" s="152" t="s">
        <v>3</v>
      </c>
      <c r="N174" s="153" t="s">
        <v>47</v>
      </c>
      <c r="O174" s="55"/>
      <c r="P174" s="154">
        <f t="shared" si="21"/>
        <v>0</v>
      </c>
      <c r="Q174" s="154">
        <v>0</v>
      </c>
      <c r="R174" s="154">
        <f t="shared" si="22"/>
        <v>0</v>
      </c>
      <c r="S174" s="154">
        <v>0</v>
      </c>
      <c r="T174" s="155">
        <f t="shared" si="2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56" t="s">
        <v>196</v>
      </c>
      <c r="AT174" s="156" t="s">
        <v>191</v>
      </c>
      <c r="AU174" s="156" t="s">
        <v>83</v>
      </c>
      <c r="AY174" s="19" t="s">
        <v>189</v>
      </c>
      <c r="BE174" s="157">
        <f t="shared" si="24"/>
        <v>0</v>
      </c>
      <c r="BF174" s="157">
        <f t="shared" si="25"/>
        <v>0</v>
      </c>
      <c r="BG174" s="157">
        <f t="shared" si="26"/>
        <v>0</v>
      </c>
      <c r="BH174" s="157">
        <f t="shared" si="27"/>
        <v>0</v>
      </c>
      <c r="BI174" s="157">
        <f t="shared" si="28"/>
        <v>0</v>
      </c>
      <c r="BJ174" s="19" t="s">
        <v>83</v>
      </c>
      <c r="BK174" s="157">
        <f t="shared" si="29"/>
        <v>0</v>
      </c>
      <c r="BL174" s="19" t="s">
        <v>196</v>
      </c>
      <c r="BM174" s="156" t="s">
        <v>2125</v>
      </c>
    </row>
    <row r="175" spans="1:65" s="2" customFormat="1" ht="16.5" customHeight="1">
      <c r="A175" s="34"/>
      <c r="B175" s="144"/>
      <c r="C175" s="145" t="s">
        <v>539</v>
      </c>
      <c r="D175" s="145" t="s">
        <v>191</v>
      </c>
      <c r="E175" s="146" t="s">
        <v>1913</v>
      </c>
      <c r="F175" s="147" t="s">
        <v>1914</v>
      </c>
      <c r="G175" s="148" t="s">
        <v>194</v>
      </c>
      <c r="H175" s="149">
        <v>49.35</v>
      </c>
      <c r="I175" s="150"/>
      <c r="J175" s="151">
        <f t="shared" si="20"/>
        <v>0</v>
      </c>
      <c r="K175" s="147" t="s">
        <v>297</v>
      </c>
      <c r="L175" s="35"/>
      <c r="M175" s="152" t="s">
        <v>3</v>
      </c>
      <c r="N175" s="153" t="s">
        <v>47</v>
      </c>
      <c r="O175" s="55"/>
      <c r="P175" s="154">
        <f t="shared" si="21"/>
        <v>0</v>
      </c>
      <c r="Q175" s="154">
        <v>0</v>
      </c>
      <c r="R175" s="154">
        <f t="shared" si="22"/>
        <v>0</v>
      </c>
      <c r="S175" s="154">
        <v>0</v>
      </c>
      <c r="T175" s="155">
        <f t="shared" si="2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56" t="s">
        <v>196</v>
      </c>
      <c r="AT175" s="156" t="s">
        <v>191</v>
      </c>
      <c r="AU175" s="156" t="s">
        <v>83</v>
      </c>
      <c r="AY175" s="19" t="s">
        <v>189</v>
      </c>
      <c r="BE175" s="157">
        <f t="shared" si="24"/>
        <v>0</v>
      </c>
      <c r="BF175" s="157">
        <f t="shared" si="25"/>
        <v>0</v>
      </c>
      <c r="BG175" s="157">
        <f t="shared" si="26"/>
        <v>0</v>
      </c>
      <c r="BH175" s="157">
        <f t="shared" si="27"/>
        <v>0</v>
      </c>
      <c r="BI175" s="157">
        <f t="shared" si="28"/>
        <v>0</v>
      </c>
      <c r="BJ175" s="19" t="s">
        <v>83</v>
      </c>
      <c r="BK175" s="157">
        <f t="shared" si="29"/>
        <v>0</v>
      </c>
      <c r="BL175" s="19" t="s">
        <v>196</v>
      </c>
      <c r="BM175" s="156" t="s">
        <v>2126</v>
      </c>
    </row>
    <row r="176" spans="1:65" s="2" customFormat="1" ht="16.5" customHeight="1">
      <c r="A176" s="34"/>
      <c r="B176" s="144"/>
      <c r="C176" s="145" t="s">
        <v>545</v>
      </c>
      <c r="D176" s="145" t="s">
        <v>191</v>
      </c>
      <c r="E176" s="146" t="s">
        <v>1916</v>
      </c>
      <c r="F176" s="147" t="s">
        <v>1917</v>
      </c>
      <c r="G176" s="148" t="s">
        <v>194</v>
      </c>
      <c r="H176" s="149">
        <v>12.6</v>
      </c>
      <c r="I176" s="150"/>
      <c r="J176" s="151">
        <f t="shared" si="20"/>
        <v>0</v>
      </c>
      <c r="K176" s="147" t="s">
        <v>297</v>
      </c>
      <c r="L176" s="35"/>
      <c r="M176" s="152" t="s">
        <v>3</v>
      </c>
      <c r="N176" s="153" t="s">
        <v>47</v>
      </c>
      <c r="O176" s="55"/>
      <c r="P176" s="154">
        <f t="shared" si="21"/>
        <v>0</v>
      </c>
      <c r="Q176" s="154">
        <v>0</v>
      </c>
      <c r="R176" s="154">
        <f t="shared" si="22"/>
        <v>0</v>
      </c>
      <c r="S176" s="154">
        <v>0</v>
      </c>
      <c r="T176" s="155">
        <f t="shared" si="2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56" t="s">
        <v>196</v>
      </c>
      <c r="AT176" s="156" t="s">
        <v>191</v>
      </c>
      <c r="AU176" s="156" t="s">
        <v>83</v>
      </c>
      <c r="AY176" s="19" t="s">
        <v>189</v>
      </c>
      <c r="BE176" s="157">
        <f t="shared" si="24"/>
        <v>0</v>
      </c>
      <c r="BF176" s="157">
        <f t="shared" si="25"/>
        <v>0</v>
      </c>
      <c r="BG176" s="157">
        <f t="shared" si="26"/>
        <v>0</v>
      </c>
      <c r="BH176" s="157">
        <f t="shared" si="27"/>
        <v>0</v>
      </c>
      <c r="BI176" s="157">
        <f t="shared" si="28"/>
        <v>0</v>
      </c>
      <c r="BJ176" s="19" t="s">
        <v>83</v>
      </c>
      <c r="BK176" s="157">
        <f t="shared" si="29"/>
        <v>0</v>
      </c>
      <c r="BL176" s="19" t="s">
        <v>196</v>
      </c>
      <c r="BM176" s="156" t="s">
        <v>2127</v>
      </c>
    </row>
    <row r="177" spans="1:65" s="2" customFormat="1" ht="16.5" customHeight="1">
      <c r="A177" s="34"/>
      <c r="B177" s="144"/>
      <c r="C177" s="145" t="s">
        <v>550</v>
      </c>
      <c r="D177" s="145" t="s">
        <v>191</v>
      </c>
      <c r="E177" s="146" t="s">
        <v>2128</v>
      </c>
      <c r="F177" s="147" t="s">
        <v>2129</v>
      </c>
      <c r="G177" s="148" t="s">
        <v>473</v>
      </c>
      <c r="H177" s="149">
        <v>2</v>
      </c>
      <c r="I177" s="150"/>
      <c r="J177" s="151">
        <f t="shared" si="20"/>
        <v>0</v>
      </c>
      <c r="K177" s="147" t="s">
        <v>297</v>
      </c>
      <c r="L177" s="35"/>
      <c r="M177" s="152" t="s">
        <v>3</v>
      </c>
      <c r="N177" s="153" t="s">
        <v>47</v>
      </c>
      <c r="O177" s="55"/>
      <c r="P177" s="154">
        <f t="shared" si="21"/>
        <v>0</v>
      </c>
      <c r="Q177" s="154">
        <v>0</v>
      </c>
      <c r="R177" s="154">
        <f t="shared" si="22"/>
        <v>0</v>
      </c>
      <c r="S177" s="154">
        <v>0</v>
      </c>
      <c r="T177" s="155">
        <f t="shared" si="2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56" t="s">
        <v>196</v>
      </c>
      <c r="AT177" s="156" t="s">
        <v>191</v>
      </c>
      <c r="AU177" s="156" t="s">
        <v>83</v>
      </c>
      <c r="AY177" s="19" t="s">
        <v>189</v>
      </c>
      <c r="BE177" s="157">
        <f t="shared" si="24"/>
        <v>0</v>
      </c>
      <c r="BF177" s="157">
        <f t="shared" si="25"/>
        <v>0</v>
      </c>
      <c r="BG177" s="157">
        <f t="shared" si="26"/>
        <v>0</v>
      </c>
      <c r="BH177" s="157">
        <f t="shared" si="27"/>
        <v>0</v>
      </c>
      <c r="BI177" s="157">
        <f t="shared" si="28"/>
        <v>0</v>
      </c>
      <c r="BJ177" s="19" t="s">
        <v>83</v>
      </c>
      <c r="BK177" s="157">
        <f t="shared" si="29"/>
        <v>0</v>
      </c>
      <c r="BL177" s="19" t="s">
        <v>196</v>
      </c>
      <c r="BM177" s="156" t="s">
        <v>2130</v>
      </c>
    </row>
    <row r="178" spans="1:65" s="2" customFormat="1" ht="16.5" customHeight="1">
      <c r="A178" s="34"/>
      <c r="B178" s="144"/>
      <c r="C178" s="145" t="s">
        <v>560</v>
      </c>
      <c r="D178" s="145" t="s">
        <v>191</v>
      </c>
      <c r="E178" s="146" t="s">
        <v>2131</v>
      </c>
      <c r="F178" s="147" t="s">
        <v>2132</v>
      </c>
      <c r="G178" s="148" t="s">
        <v>473</v>
      </c>
      <c r="H178" s="149">
        <v>2</v>
      </c>
      <c r="I178" s="150"/>
      <c r="J178" s="151">
        <f t="shared" si="20"/>
        <v>0</v>
      </c>
      <c r="K178" s="147" t="s">
        <v>297</v>
      </c>
      <c r="L178" s="35"/>
      <c r="M178" s="152" t="s">
        <v>3</v>
      </c>
      <c r="N178" s="153" t="s">
        <v>47</v>
      </c>
      <c r="O178" s="55"/>
      <c r="P178" s="154">
        <f t="shared" si="21"/>
        <v>0</v>
      </c>
      <c r="Q178" s="154">
        <v>0</v>
      </c>
      <c r="R178" s="154">
        <f t="shared" si="22"/>
        <v>0</v>
      </c>
      <c r="S178" s="154">
        <v>0</v>
      </c>
      <c r="T178" s="155">
        <f t="shared" si="2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56" t="s">
        <v>196</v>
      </c>
      <c r="AT178" s="156" t="s">
        <v>191</v>
      </c>
      <c r="AU178" s="156" t="s">
        <v>83</v>
      </c>
      <c r="AY178" s="19" t="s">
        <v>189</v>
      </c>
      <c r="BE178" s="157">
        <f t="shared" si="24"/>
        <v>0</v>
      </c>
      <c r="BF178" s="157">
        <f t="shared" si="25"/>
        <v>0</v>
      </c>
      <c r="BG178" s="157">
        <f t="shared" si="26"/>
        <v>0</v>
      </c>
      <c r="BH178" s="157">
        <f t="shared" si="27"/>
        <v>0</v>
      </c>
      <c r="BI178" s="157">
        <f t="shared" si="28"/>
        <v>0</v>
      </c>
      <c r="BJ178" s="19" t="s">
        <v>83</v>
      </c>
      <c r="BK178" s="157">
        <f t="shared" si="29"/>
        <v>0</v>
      </c>
      <c r="BL178" s="19" t="s">
        <v>196</v>
      </c>
      <c r="BM178" s="156" t="s">
        <v>2133</v>
      </c>
    </row>
    <row r="179" spans="1:65" s="2" customFormat="1" ht="16.5" customHeight="1">
      <c r="A179" s="34"/>
      <c r="B179" s="144"/>
      <c r="C179" s="145" t="s">
        <v>569</v>
      </c>
      <c r="D179" s="145" t="s">
        <v>191</v>
      </c>
      <c r="E179" s="146" t="s">
        <v>2134</v>
      </c>
      <c r="F179" s="147" t="s">
        <v>2135</v>
      </c>
      <c r="G179" s="148" t="s">
        <v>473</v>
      </c>
      <c r="H179" s="149">
        <v>10</v>
      </c>
      <c r="I179" s="150"/>
      <c r="J179" s="151">
        <f t="shared" si="20"/>
        <v>0</v>
      </c>
      <c r="K179" s="147" t="s">
        <v>297</v>
      </c>
      <c r="L179" s="35"/>
      <c r="M179" s="152" t="s">
        <v>3</v>
      </c>
      <c r="N179" s="153" t="s">
        <v>47</v>
      </c>
      <c r="O179" s="55"/>
      <c r="P179" s="154">
        <f t="shared" si="21"/>
        <v>0</v>
      </c>
      <c r="Q179" s="154">
        <v>0</v>
      </c>
      <c r="R179" s="154">
        <f t="shared" si="22"/>
        <v>0</v>
      </c>
      <c r="S179" s="154">
        <v>0</v>
      </c>
      <c r="T179" s="155">
        <f t="shared" si="2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56" t="s">
        <v>196</v>
      </c>
      <c r="AT179" s="156" t="s">
        <v>191</v>
      </c>
      <c r="AU179" s="156" t="s">
        <v>83</v>
      </c>
      <c r="AY179" s="19" t="s">
        <v>189</v>
      </c>
      <c r="BE179" s="157">
        <f t="shared" si="24"/>
        <v>0</v>
      </c>
      <c r="BF179" s="157">
        <f t="shared" si="25"/>
        <v>0</v>
      </c>
      <c r="BG179" s="157">
        <f t="shared" si="26"/>
        <v>0</v>
      </c>
      <c r="BH179" s="157">
        <f t="shared" si="27"/>
        <v>0</v>
      </c>
      <c r="BI179" s="157">
        <f t="shared" si="28"/>
        <v>0</v>
      </c>
      <c r="BJ179" s="19" t="s">
        <v>83</v>
      </c>
      <c r="BK179" s="157">
        <f t="shared" si="29"/>
        <v>0</v>
      </c>
      <c r="BL179" s="19" t="s">
        <v>196</v>
      </c>
      <c r="BM179" s="156" t="s">
        <v>2136</v>
      </c>
    </row>
    <row r="180" spans="1:65" s="14" customFormat="1" ht="11.25">
      <c r="B180" s="171"/>
      <c r="D180" s="164" t="s">
        <v>200</v>
      </c>
      <c r="E180" s="172" t="s">
        <v>3</v>
      </c>
      <c r="F180" s="173" t="s">
        <v>2023</v>
      </c>
      <c r="H180" s="174">
        <v>10</v>
      </c>
      <c r="I180" s="175"/>
      <c r="L180" s="171"/>
      <c r="M180" s="176"/>
      <c r="N180" s="177"/>
      <c r="O180" s="177"/>
      <c r="P180" s="177"/>
      <c r="Q180" s="177"/>
      <c r="R180" s="177"/>
      <c r="S180" s="177"/>
      <c r="T180" s="178"/>
      <c r="AT180" s="172" t="s">
        <v>200</v>
      </c>
      <c r="AU180" s="172" t="s">
        <v>83</v>
      </c>
      <c r="AV180" s="14" t="s">
        <v>85</v>
      </c>
      <c r="AW180" s="14" t="s">
        <v>37</v>
      </c>
      <c r="AX180" s="14" t="s">
        <v>76</v>
      </c>
      <c r="AY180" s="172" t="s">
        <v>189</v>
      </c>
    </row>
    <row r="181" spans="1:65" s="15" customFormat="1" ht="11.25">
      <c r="B181" s="179"/>
      <c r="D181" s="164" t="s">
        <v>200</v>
      </c>
      <c r="E181" s="180" t="s">
        <v>3</v>
      </c>
      <c r="F181" s="181" t="s">
        <v>203</v>
      </c>
      <c r="H181" s="182">
        <v>10</v>
      </c>
      <c r="I181" s="183"/>
      <c r="L181" s="179"/>
      <c r="M181" s="184"/>
      <c r="N181" s="185"/>
      <c r="O181" s="185"/>
      <c r="P181" s="185"/>
      <c r="Q181" s="185"/>
      <c r="R181" s="185"/>
      <c r="S181" s="185"/>
      <c r="T181" s="186"/>
      <c r="AT181" s="180" t="s">
        <v>200</v>
      </c>
      <c r="AU181" s="180" t="s">
        <v>83</v>
      </c>
      <c r="AV181" s="15" t="s">
        <v>196</v>
      </c>
      <c r="AW181" s="15" t="s">
        <v>37</v>
      </c>
      <c r="AX181" s="15" t="s">
        <v>83</v>
      </c>
      <c r="AY181" s="180" t="s">
        <v>189</v>
      </c>
    </row>
    <row r="182" spans="1:65" s="2" customFormat="1" ht="16.5" customHeight="1">
      <c r="A182" s="34"/>
      <c r="B182" s="144"/>
      <c r="C182" s="145" t="s">
        <v>578</v>
      </c>
      <c r="D182" s="145" t="s">
        <v>191</v>
      </c>
      <c r="E182" s="146" t="s">
        <v>1920</v>
      </c>
      <c r="F182" s="147" t="s">
        <v>1921</v>
      </c>
      <c r="G182" s="148" t="s">
        <v>212</v>
      </c>
      <c r="H182" s="149">
        <v>3.24</v>
      </c>
      <c r="I182" s="150"/>
      <c r="J182" s="151">
        <f>ROUND(I182*H182,2)</f>
        <v>0</v>
      </c>
      <c r="K182" s="147" t="s">
        <v>297</v>
      </c>
      <c r="L182" s="35"/>
      <c r="M182" s="152" t="s">
        <v>3</v>
      </c>
      <c r="N182" s="153" t="s">
        <v>47</v>
      </c>
      <c r="O182" s="55"/>
      <c r="P182" s="154">
        <f>O182*H182</f>
        <v>0</v>
      </c>
      <c r="Q182" s="154">
        <v>0</v>
      </c>
      <c r="R182" s="154">
        <f>Q182*H182</f>
        <v>0</v>
      </c>
      <c r="S182" s="154">
        <v>0</v>
      </c>
      <c r="T182" s="15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56" t="s">
        <v>196</v>
      </c>
      <c r="AT182" s="156" t="s">
        <v>191</v>
      </c>
      <c r="AU182" s="156" t="s">
        <v>83</v>
      </c>
      <c r="AY182" s="19" t="s">
        <v>189</v>
      </c>
      <c r="BE182" s="157">
        <f>IF(N182="základní",J182,0)</f>
        <v>0</v>
      </c>
      <c r="BF182" s="157">
        <f>IF(N182="snížená",J182,0)</f>
        <v>0</v>
      </c>
      <c r="BG182" s="157">
        <f>IF(N182="zákl. přenesená",J182,0)</f>
        <v>0</v>
      </c>
      <c r="BH182" s="157">
        <f>IF(N182="sníž. přenesená",J182,0)</f>
        <v>0</v>
      </c>
      <c r="BI182" s="157">
        <f>IF(N182="nulová",J182,0)</f>
        <v>0</v>
      </c>
      <c r="BJ182" s="19" t="s">
        <v>83</v>
      </c>
      <c r="BK182" s="157">
        <f>ROUND(I182*H182,2)</f>
        <v>0</v>
      </c>
      <c r="BL182" s="19" t="s">
        <v>196</v>
      </c>
      <c r="BM182" s="156" t="s">
        <v>2137</v>
      </c>
    </row>
    <row r="183" spans="1:65" s="2" customFormat="1" ht="16.5" customHeight="1">
      <c r="A183" s="34"/>
      <c r="B183" s="144"/>
      <c r="C183" s="145" t="s">
        <v>585</v>
      </c>
      <c r="D183" s="145" t="s">
        <v>191</v>
      </c>
      <c r="E183" s="146" t="s">
        <v>1923</v>
      </c>
      <c r="F183" s="147" t="s">
        <v>1924</v>
      </c>
      <c r="G183" s="148" t="s">
        <v>212</v>
      </c>
      <c r="H183" s="149">
        <v>21.06</v>
      </c>
      <c r="I183" s="150"/>
      <c r="J183" s="151">
        <f>ROUND(I183*H183,2)</f>
        <v>0</v>
      </c>
      <c r="K183" s="147" t="s">
        <v>297</v>
      </c>
      <c r="L183" s="35"/>
      <c r="M183" s="152" t="s">
        <v>3</v>
      </c>
      <c r="N183" s="153" t="s">
        <v>47</v>
      </c>
      <c r="O183" s="55"/>
      <c r="P183" s="154">
        <f>O183*H183</f>
        <v>0</v>
      </c>
      <c r="Q183" s="154">
        <v>0</v>
      </c>
      <c r="R183" s="154">
        <f>Q183*H183</f>
        <v>0</v>
      </c>
      <c r="S183" s="154">
        <v>0</v>
      </c>
      <c r="T183" s="15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56" t="s">
        <v>196</v>
      </c>
      <c r="AT183" s="156" t="s">
        <v>191</v>
      </c>
      <c r="AU183" s="156" t="s">
        <v>83</v>
      </c>
      <c r="AY183" s="19" t="s">
        <v>189</v>
      </c>
      <c r="BE183" s="157">
        <f>IF(N183="základní",J183,0)</f>
        <v>0</v>
      </c>
      <c r="BF183" s="157">
        <f>IF(N183="snížená",J183,0)</f>
        <v>0</v>
      </c>
      <c r="BG183" s="157">
        <f>IF(N183="zákl. přenesená",J183,0)</f>
        <v>0</v>
      </c>
      <c r="BH183" s="157">
        <f>IF(N183="sníž. přenesená",J183,0)</f>
        <v>0</v>
      </c>
      <c r="BI183" s="157">
        <f>IF(N183="nulová",J183,0)</f>
        <v>0</v>
      </c>
      <c r="BJ183" s="19" t="s">
        <v>83</v>
      </c>
      <c r="BK183" s="157">
        <f>ROUND(I183*H183,2)</f>
        <v>0</v>
      </c>
      <c r="BL183" s="19" t="s">
        <v>196</v>
      </c>
      <c r="BM183" s="156" t="s">
        <v>2138</v>
      </c>
    </row>
    <row r="184" spans="1:65" s="14" customFormat="1" ht="11.25">
      <c r="B184" s="171"/>
      <c r="D184" s="164" t="s">
        <v>200</v>
      </c>
      <c r="E184" s="172" t="s">
        <v>3</v>
      </c>
      <c r="F184" s="173" t="s">
        <v>2139</v>
      </c>
      <c r="H184" s="174">
        <v>21.06</v>
      </c>
      <c r="I184" s="175"/>
      <c r="L184" s="171"/>
      <c r="M184" s="176"/>
      <c r="N184" s="177"/>
      <c r="O184" s="177"/>
      <c r="P184" s="177"/>
      <c r="Q184" s="177"/>
      <c r="R184" s="177"/>
      <c r="S184" s="177"/>
      <c r="T184" s="178"/>
      <c r="AT184" s="172" t="s">
        <v>200</v>
      </c>
      <c r="AU184" s="172" t="s">
        <v>83</v>
      </c>
      <c r="AV184" s="14" t="s">
        <v>85</v>
      </c>
      <c r="AW184" s="14" t="s">
        <v>37</v>
      </c>
      <c r="AX184" s="14" t="s">
        <v>76</v>
      </c>
      <c r="AY184" s="172" t="s">
        <v>189</v>
      </c>
    </row>
    <row r="185" spans="1:65" s="15" customFormat="1" ht="11.25">
      <c r="B185" s="179"/>
      <c r="D185" s="164" t="s">
        <v>200</v>
      </c>
      <c r="E185" s="180" t="s">
        <v>3</v>
      </c>
      <c r="F185" s="181" t="s">
        <v>203</v>
      </c>
      <c r="H185" s="182">
        <v>21.06</v>
      </c>
      <c r="I185" s="183"/>
      <c r="L185" s="179"/>
      <c r="M185" s="184"/>
      <c r="N185" s="185"/>
      <c r="O185" s="185"/>
      <c r="P185" s="185"/>
      <c r="Q185" s="185"/>
      <c r="R185" s="185"/>
      <c r="S185" s="185"/>
      <c r="T185" s="186"/>
      <c r="AT185" s="180" t="s">
        <v>200</v>
      </c>
      <c r="AU185" s="180" t="s">
        <v>83</v>
      </c>
      <c r="AV185" s="15" t="s">
        <v>196</v>
      </c>
      <c r="AW185" s="15" t="s">
        <v>37</v>
      </c>
      <c r="AX185" s="15" t="s">
        <v>83</v>
      </c>
      <c r="AY185" s="180" t="s">
        <v>189</v>
      </c>
    </row>
    <row r="186" spans="1:65" s="2" customFormat="1" ht="16.5" customHeight="1">
      <c r="A186" s="34"/>
      <c r="B186" s="144"/>
      <c r="C186" s="145" t="s">
        <v>592</v>
      </c>
      <c r="D186" s="145" t="s">
        <v>191</v>
      </c>
      <c r="E186" s="146" t="s">
        <v>2140</v>
      </c>
      <c r="F186" s="147" t="s">
        <v>2141</v>
      </c>
      <c r="G186" s="148" t="s">
        <v>473</v>
      </c>
      <c r="H186" s="149">
        <v>6</v>
      </c>
      <c r="I186" s="150"/>
      <c r="J186" s="151">
        <f>ROUND(I186*H186,2)</f>
        <v>0</v>
      </c>
      <c r="K186" s="147" t="s">
        <v>297</v>
      </c>
      <c r="L186" s="35"/>
      <c r="M186" s="152" t="s">
        <v>3</v>
      </c>
      <c r="N186" s="153" t="s">
        <v>47</v>
      </c>
      <c r="O186" s="55"/>
      <c r="P186" s="154">
        <f>O186*H186</f>
        <v>0</v>
      </c>
      <c r="Q186" s="154">
        <v>0</v>
      </c>
      <c r="R186" s="154">
        <f>Q186*H186</f>
        <v>0</v>
      </c>
      <c r="S186" s="154">
        <v>0</v>
      </c>
      <c r="T186" s="15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56" t="s">
        <v>196</v>
      </c>
      <c r="AT186" s="156" t="s">
        <v>191</v>
      </c>
      <c r="AU186" s="156" t="s">
        <v>83</v>
      </c>
      <c r="AY186" s="19" t="s">
        <v>189</v>
      </c>
      <c r="BE186" s="157">
        <f>IF(N186="základní",J186,0)</f>
        <v>0</v>
      </c>
      <c r="BF186" s="157">
        <f>IF(N186="snížená",J186,0)</f>
        <v>0</v>
      </c>
      <c r="BG186" s="157">
        <f>IF(N186="zákl. přenesená",J186,0)</f>
        <v>0</v>
      </c>
      <c r="BH186" s="157">
        <f>IF(N186="sníž. přenesená",J186,0)</f>
        <v>0</v>
      </c>
      <c r="BI186" s="157">
        <f>IF(N186="nulová",J186,0)</f>
        <v>0</v>
      </c>
      <c r="BJ186" s="19" t="s">
        <v>83</v>
      </c>
      <c r="BK186" s="157">
        <f>ROUND(I186*H186,2)</f>
        <v>0</v>
      </c>
      <c r="BL186" s="19" t="s">
        <v>196</v>
      </c>
      <c r="BM186" s="156" t="s">
        <v>2142</v>
      </c>
    </row>
    <row r="187" spans="1:65" s="14" customFormat="1" ht="11.25">
      <c r="B187" s="171"/>
      <c r="D187" s="164" t="s">
        <v>200</v>
      </c>
      <c r="E187" s="172" t="s">
        <v>3</v>
      </c>
      <c r="F187" s="173" t="s">
        <v>1672</v>
      </c>
      <c r="H187" s="174">
        <v>6</v>
      </c>
      <c r="I187" s="175"/>
      <c r="L187" s="171"/>
      <c r="M187" s="176"/>
      <c r="N187" s="177"/>
      <c r="O187" s="177"/>
      <c r="P187" s="177"/>
      <c r="Q187" s="177"/>
      <c r="R187" s="177"/>
      <c r="S187" s="177"/>
      <c r="T187" s="178"/>
      <c r="AT187" s="172" t="s">
        <v>200</v>
      </c>
      <c r="AU187" s="172" t="s">
        <v>83</v>
      </c>
      <c r="AV187" s="14" t="s">
        <v>85</v>
      </c>
      <c r="AW187" s="14" t="s">
        <v>37</v>
      </c>
      <c r="AX187" s="14" t="s">
        <v>76</v>
      </c>
      <c r="AY187" s="172" t="s">
        <v>189</v>
      </c>
    </row>
    <row r="188" spans="1:65" s="15" customFormat="1" ht="11.25">
      <c r="B188" s="179"/>
      <c r="D188" s="164" t="s">
        <v>200</v>
      </c>
      <c r="E188" s="180" t="s">
        <v>3</v>
      </c>
      <c r="F188" s="181" t="s">
        <v>203</v>
      </c>
      <c r="H188" s="182">
        <v>6</v>
      </c>
      <c r="I188" s="183"/>
      <c r="L188" s="179"/>
      <c r="M188" s="184"/>
      <c r="N188" s="185"/>
      <c r="O188" s="185"/>
      <c r="P188" s="185"/>
      <c r="Q188" s="185"/>
      <c r="R188" s="185"/>
      <c r="S188" s="185"/>
      <c r="T188" s="186"/>
      <c r="AT188" s="180" t="s">
        <v>200</v>
      </c>
      <c r="AU188" s="180" t="s">
        <v>83</v>
      </c>
      <c r="AV188" s="15" t="s">
        <v>196</v>
      </c>
      <c r="AW188" s="15" t="s">
        <v>37</v>
      </c>
      <c r="AX188" s="15" t="s">
        <v>83</v>
      </c>
      <c r="AY188" s="180" t="s">
        <v>189</v>
      </c>
    </row>
    <row r="189" spans="1:65" s="2" customFormat="1" ht="16.5" customHeight="1">
      <c r="A189" s="34"/>
      <c r="B189" s="144"/>
      <c r="C189" s="145" t="s">
        <v>601</v>
      </c>
      <c r="D189" s="145" t="s">
        <v>191</v>
      </c>
      <c r="E189" s="146" t="s">
        <v>1962</v>
      </c>
      <c r="F189" s="147" t="s">
        <v>1963</v>
      </c>
      <c r="G189" s="148" t="s">
        <v>1964</v>
      </c>
      <c r="H189" s="149">
        <v>5.83</v>
      </c>
      <c r="I189" s="150"/>
      <c r="J189" s="151">
        <f>ROUND(I189*H189,2)</f>
        <v>0</v>
      </c>
      <c r="K189" s="147" t="s">
        <v>297</v>
      </c>
      <c r="L189" s="35"/>
      <c r="M189" s="152" t="s">
        <v>3</v>
      </c>
      <c r="N189" s="153" t="s">
        <v>47</v>
      </c>
      <c r="O189" s="55"/>
      <c r="P189" s="154">
        <f>O189*H189</f>
        <v>0</v>
      </c>
      <c r="Q189" s="154">
        <v>0</v>
      </c>
      <c r="R189" s="154">
        <f>Q189*H189</f>
        <v>0</v>
      </c>
      <c r="S189" s="154">
        <v>0</v>
      </c>
      <c r="T189" s="15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56" t="s">
        <v>196</v>
      </c>
      <c r="AT189" s="156" t="s">
        <v>191</v>
      </c>
      <c r="AU189" s="156" t="s">
        <v>83</v>
      </c>
      <c r="AY189" s="19" t="s">
        <v>189</v>
      </c>
      <c r="BE189" s="157">
        <f>IF(N189="základní",J189,0)</f>
        <v>0</v>
      </c>
      <c r="BF189" s="157">
        <f>IF(N189="snížená",J189,0)</f>
        <v>0</v>
      </c>
      <c r="BG189" s="157">
        <f>IF(N189="zákl. přenesená",J189,0)</f>
        <v>0</v>
      </c>
      <c r="BH189" s="157">
        <f>IF(N189="sníž. přenesená",J189,0)</f>
        <v>0</v>
      </c>
      <c r="BI189" s="157">
        <f>IF(N189="nulová",J189,0)</f>
        <v>0</v>
      </c>
      <c r="BJ189" s="19" t="s">
        <v>83</v>
      </c>
      <c r="BK189" s="157">
        <f>ROUND(I189*H189,2)</f>
        <v>0</v>
      </c>
      <c r="BL189" s="19" t="s">
        <v>196</v>
      </c>
      <c r="BM189" s="156" t="s">
        <v>2143</v>
      </c>
    </row>
    <row r="190" spans="1:65" s="2" customFormat="1" ht="16.5" customHeight="1">
      <c r="A190" s="34"/>
      <c r="B190" s="144"/>
      <c r="C190" s="145" t="s">
        <v>608</v>
      </c>
      <c r="D190" s="145" t="s">
        <v>191</v>
      </c>
      <c r="E190" s="146" t="s">
        <v>2144</v>
      </c>
      <c r="F190" s="147" t="s">
        <v>2145</v>
      </c>
      <c r="G190" s="148" t="s">
        <v>473</v>
      </c>
      <c r="H190" s="149">
        <v>1</v>
      </c>
      <c r="I190" s="150"/>
      <c r="J190" s="151">
        <f>ROUND(I190*H190,2)</f>
        <v>0</v>
      </c>
      <c r="K190" s="147" t="s">
        <v>297</v>
      </c>
      <c r="L190" s="35"/>
      <c r="M190" s="152" t="s">
        <v>3</v>
      </c>
      <c r="N190" s="153" t="s">
        <v>47</v>
      </c>
      <c r="O190" s="55"/>
      <c r="P190" s="154">
        <f>O190*H190</f>
        <v>0</v>
      </c>
      <c r="Q190" s="154">
        <v>0</v>
      </c>
      <c r="R190" s="154">
        <f>Q190*H190</f>
        <v>0</v>
      </c>
      <c r="S190" s="154">
        <v>0</v>
      </c>
      <c r="T190" s="15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56" t="s">
        <v>196</v>
      </c>
      <c r="AT190" s="156" t="s">
        <v>191</v>
      </c>
      <c r="AU190" s="156" t="s">
        <v>83</v>
      </c>
      <c r="AY190" s="19" t="s">
        <v>189</v>
      </c>
      <c r="BE190" s="157">
        <f>IF(N190="základní",J190,0)</f>
        <v>0</v>
      </c>
      <c r="BF190" s="157">
        <f>IF(N190="snížená",J190,0)</f>
        <v>0</v>
      </c>
      <c r="BG190" s="157">
        <f>IF(N190="zákl. přenesená",J190,0)</f>
        <v>0</v>
      </c>
      <c r="BH190" s="157">
        <f>IF(N190="sníž. přenesená",J190,0)</f>
        <v>0</v>
      </c>
      <c r="BI190" s="157">
        <f>IF(N190="nulová",J190,0)</f>
        <v>0</v>
      </c>
      <c r="BJ190" s="19" t="s">
        <v>83</v>
      </c>
      <c r="BK190" s="157">
        <f>ROUND(I190*H190,2)</f>
        <v>0</v>
      </c>
      <c r="BL190" s="19" t="s">
        <v>196</v>
      </c>
      <c r="BM190" s="156" t="s">
        <v>2146</v>
      </c>
    </row>
    <row r="191" spans="1:65" s="2" customFormat="1" ht="16.5" customHeight="1">
      <c r="A191" s="34"/>
      <c r="B191" s="144"/>
      <c r="C191" s="145" t="s">
        <v>615</v>
      </c>
      <c r="D191" s="145" t="s">
        <v>191</v>
      </c>
      <c r="E191" s="146" t="s">
        <v>1981</v>
      </c>
      <c r="F191" s="147" t="s">
        <v>1982</v>
      </c>
      <c r="G191" s="148" t="s">
        <v>1693</v>
      </c>
      <c r="H191" s="213"/>
      <c r="I191" s="150"/>
      <c r="J191" s="151">
        <f>ROUND(I191*H191,2)</f>
        <v>0</v>
      </c>
      <c r="K191" s="147" t="s">
        <v>297</v>
      </c>
      <c r="L191" s="35"/>
      <c r="M191" s="152" t="s">
        <v>3</v>
      </c>
      <c r="N191" s="153" t="s">
        <v>47</v>
      </c>
      <c r="O191" s="55"/>
      <c r="P191" s="154">
        <f>O191*H191</f>
        <v>0</v>
      </c>
      <c r="Q191" s="154">
        <v>0</v>
      </c>
      <c r="R191" s="154">
        <f>Q191*H191</f>
        <v>0</v>
      </c>
      <c r="S191" s="154">
        <v>0</v>
      </c>
      <c r="T191" s="155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56" t="s">
        <v>196</v>
      </c>
      <c r="AT191" s="156" t="s">
        <v>191</v>
      </c>
      <c r="AU191" s="156" t="s">
        <v>83</v>
      </c>
      <c r="AY191" s="19" t="s">
        <v>189</v>
      </c>
      <c r="BE191" s="157">
        <f>IF(N191="základní",J191,0)</f>
        <v>0</v>
      </c>
      <c r="BF191" s="157">
        <f>IF(N191="snížená",J191,0)</f>
        <v>0</v>
      </c>
      <c r="BG191" s="157">
        <f>IF(N191="zákl. přenesená",J191,0)</f>
        <v>0</v>
      </c>
      <c r="BH191" s="157">
        <f>IF(N191="sníž. přenesená",J191,0)</f>
        <v>0</v>
      </c>
      <c r="BI191" s="157">
        <f>IF(N191="nulová",J191,0)</f>
        <v>0</v>
      </c>
      <c r="BJ191" s="19" t="s">
        <v>83</v>
      </c>
      <c r="BK191" s="157">
        <f>ROUND(I191*H191,2)</f>
        <v>0</v>
      </c>
      <c r="BL191" s="19" t="s">
        <v>196</v>
      </c>
      <c r="BM191" s="156" t="s">
        <v>2147</v>
      </c>
    </row>
    <row r="192" spans="1:65" s="2" customFormat="1" ht="16.5" customHeight="1">
      <c r="A192" s="34"/>
      <c r="B192" s="144"/>
      <c r="C192" s="145" t="s">
        <v>624</v>
      </c>
      <c r="D192" s="145" t="s">
        <v>191</v>
      </c>
      <c r="E192" s="146" t="s">
        <v>1691</v>
      </c>
      <c r="F192" s="147" t="s">
        <v>1692</v>
      </c>
      <c r="G192" s="148" t="s">
        <v>1693</v>
      </c>
      <c r="H192" s="213"/>
      <c r="I192" s="150"/>
      <c r="J192" s="151">
        <f>ROUND(I192*H192,2)</f>
        <v>0</v>
      </c>
      <c r="K192" s="147" t="s">
        <v>297</v>
      </c>
      <c r="L192" s="35"/>
      <c r="M192" s="152" t="s">
        <v>3</v>
      </c>
      <c r="N192" s="153" t="s">
        <v>47</v>
      </c>
      <c r="O192" s="55"/>
      <c r="P192" s="154">
        <f>O192*H192</f>
        <v>0</v>
      </c>
      <c r="Q192" s="154">
        <v>0</v>
      </c>
      <c r="R192" s="154">
        <f>Q192*H192</f>
        <v>0</v>
      </c>
      <c r="S192" s="154">
        <v>0</v>
      </c>
      <c r="T192" s="15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56" t="s">
        <v>196</v>
      </c>
      <c r="AT192" s="156" t="s">
        <v>191</v>
      </c>
      <c r="AU192" s="156" t="s">
        <v>83</v>
      </c>
      <c r="AY192" s="19" t="s">
        <v>189</v>
      </c>
      <c r="BE192" s="157">
        <f>IF(N192="základní",J192,0)</f>
        <v>0</v>
      </c>
      <c r="BF192" s="157">
        <f>IF(N192="snížená",J192,0)</f>
        <v>0</v>
      </c>
      <c r="BG192" s="157">
        <f>IF(N192="zákl. přenesená",J192,0)</f>
        <v>0</v>
      </c>
      <c r="BH192" s="157">
        <f>IF(N192="sníž. přenesená",J192,0)</f>
        <v>0</v>
      </c>
      <c r="BI192" s="157">
        <f>IF(N192="nulová",J192,0)</f>
        <v>0</v>
      </c>
      <c r="BJ192" s="19" t="s">
        <v>83</v>
      </c>
      <c r="BK192" s="157">
        <f>ROUND(I192*H192,2)</f>
        <v>0</v>
      </c>
      <c r="BL192" s="19" t="s">
        <v>196</v>
      </c>
      <c r="BM192" s="156" t="s">
        <v>2148</v>
      </c>
    </row>
    <row r="193" spans="1:65" s="12" customFormat="1" ht="25.9" customHeight="1">
      <c r="B193" s="131"/>
      <c r="D193" s="132" t="s">
        <v>75</v>
      </c>
      <c r="E193" s="133" t="s">
        <v>1986</v>
      </c>
      <c r="F193" s="133" t="s">
        <v>1519</v>
      </c>
      <c r="I193" s="134"/>
      <c r="J193" s="135">
        <f>BK193</f>
        <v>0</v>
      </c>
      <c r="L193" s="131"/>
      <c r="M193" s="136"/>
      <c r="N193" s="137"/>
      <c r="O193" s="137"/>
      <c r="P193" s="138">
        <f>SUM(P194:P195)</f>
        <v>0</v>
      </c>
      <c r="Q193" s="137"/>
      <c r="R193" s="138">
        <f>SUM(R194:R195)</f>
        <v>0</v>
      </c>
      <c r="S193" s="137"/>
      <c r="T193" s="139">
        <f>SUM(T194:T195)</f>
        <v>0</v>
      </c>
      <c r="AR193" s="132" t="s">
        <v>83</v>
      </c>
      <c r="AT193" s="140" t="s">
        <v>75</v>
      </c>
      <c r="AU193" s="140" t="s">
        <v>76</v>
      </c>
      <c r="AY193" s="132" t="s">
        <v>189</v>
      </c>
      <c r="BK193" s="141">
        <f>SUM(BK194:BK195)</f>
        <v>0</v>
      </c>
    </row>
    <row r="194" spans="1:65" s="2" customFormat="1" ht="16.5" customHeight="1">
      <c r="A194" s="34"/>
      <c r="B194" s="144"/>
      <c r="C194" s="145" t="s">
        <v>1162</v>
      </c>
      <c r="D194" s="145" t="s">
        <v>191</v>
      </c>
      <c r="E194" s="146" t="s">
        <v>2149</v>
      </c>
      <c r="F194" s="147" t="s">
        <v>1992</v>
      </c>
      <c r="G194" s="148" t="s">
        <v>1693</v>
      </c>
      <c r="H194" s="213"/>
      <c r="I194" s="150"/>
      <c r="J194" s="151">
        <f>ROUND(I194*H194,2)</f>
        <v>0</v>
      </c>
      <c r="K194" s="147" t="s">
        <v>297</v>
      </c>
      <c r="L194" s="35"/>
      <c r="M194" s="152" t="s">
        <v>3</v>
      </c>
      <c r="N194" s="153" t="s">
        <v>47</v>
      </c>
      <c r="O194" s="55"/>
      <c r="P194" s="154">
        <f>O194*H194</f>
        <v>0</v>
      </c>
      <c r="Q194" s="154">
        <v>0</v>
      </c>
      <c r="R194" s="154">
        <f>Q194*H194</f>
        <v>0</v>
      </c>
      <c r="S194" s="154">
        <v>0</v>
      </c>
      <c r="T194" s="15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56" t="s">
        <v>196</v>
      </c>
      <c r="AT194" s="156" t="s">
        <v>191</v>
      </c>
      <c r="AU194" s="156" t="s">
        <v>83</v>
      </c>
      <c r="AY194" s="19" t="s">
        <v>189</v>
      </c>
      <c r="BE194" s="157">
        <f>IF(N194="základní",J194,0)</f>
        <v>0</v>
      </c>
      <c r="BF194" s="157">
        <f>IF(N194="snížená",J194,0)</f>
        <v>0</v>
      </c>
      <c r="BG194" s="157">
        <f>IF(N194="zákl. přenesená",J194,0)</f>
        <v>0</v>
      </c>
      <c r="BH194" s="157">
        <f>IF(N194="sníž. přenesená",J194,0)</f>
        <v>0</v>
      </c>
      <c r="BI194" s="157">
        <f>IF(N194="nulová",J194,0)</f>
        <v>0</v>
      </c>
      <c r="BJ194" s="19" t="s">
        <v>83</v>
      </c>
      <c r="BK194" s="157">
        <f>ROUND(I194*H194,2)</f>
        <v>0</v>
      </c>
      <c r="BL194" s="19" t="s">
        <v>196</v>
      </c>
      <c r="BM194" s="156" t="s">
        <v>2150</v>
      </c>
    </row>
    <row r="195" spans="1:65" s="2" customFormat="1" ht="16.5" customHeight="1">
      <c r="A195" s="34"/>
      <c r="B195" s="144"/>
      <c r="C195" s="145" t="s">
        <v>1152</v>
      </c>
      <c r="D195" s="145" t="s">
        <v>191</v>
      </c>
      <c r="E195" s="146" t="s">
        <v>245</v>
      </c>
      <c r="F195" s="147" t="s">
        <v>1988</v>
      </c>
      <c r="G195" s="148" t="s">
        <v>1693</v>
      </c>
      <c r="H195" s="213"/>
      <c r="I195" s="150"/>
      <c r="J195" s="151">
        <f>ROUND(I195*H195,2)</f>
        <v>0</v>
      </c>
      <c r="K195" s="147" t="s">
        <v>297</v>
      </c>
      <c r="L195" s="35"/>
      <c r="M195" s="214" t="s">
        <v>3</v>
      </c>
      <c r="N195" s="215" t="s">
        <v>47</v>
      </c>
      <c r="O195" s="200"/>
      <c r="P195" s="216">
        <f>O195*H195</f>
        <v>0</v>
      </c>
      <c r="Q195" s="216">
        <v>0</v>
      </c>
      <c r="R195" s="216">
        <f>Q195*H195</f>
        <v>0</v>
      </c>
      <c r="S195" s="216">
        <v>0</v>
      </c>
      <c r="T195" s="21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56" t="s">
        <v>196</v>
      </c>
      <c r="AT195" s="156" t="s">
        <v>191</v>
      </c>
      <c r="AU195" s="156" t="s">
        <v>83</v>
      </c>
      <c r="AY195" s="19" t="s">
        <v>189</v>
      </c>
      <c r="BE195" s="157">
        <f>IF(N195="základní",J195,0)</f>
        <v>0</v>
      </c>
      <c r="BF195" s="157">
        <f>IF(N195="snížená",J195,0)</f>
        <v>0</v>
      </c>
      <c r="BG195" s="157">
        <f>IF(N195="zákl. přenesená",J195,0)</f>
        <v>0</v>
      </c>
      <c r="BH195" s="157">
        <f>IF(N195="sníž. přenesená",J195,0)</f>
        <v>0</v>
      </c>
      <c r="BI195" s="157">
        <f>IF(N195="nulová",J195,0)</f>
        <v>0</v>
      </c>
      <c r="BJ195" s="19" t="s">
        <v>83</v>
      </c>
      <c r="BK195" s="157">
        <f>ROUND(I195*H195,2)</f>
        <v>0</v>
      </c>
      <c r="BL195" s="19" t="s">
        <v>196</v>
      </c>
      <c r="BM195" s="156" t="s">
        <v>2151</v>
      </c>
    </row>
    <row r="196" spans="1:65" s="2" customFormat="1" ht="6.95" customHeight="1">
      <c r="A196" s="34"/>
      <c r="B196" s="44"/>
      <c r="C196" s="45"/>
      <c r="D196" s="45"/>
      <c r="E196" s="45"/>
      <c r="F196" s="45"/>
      <c r="G196" s="45"/>
      <c r="H196" s="45"/>
      <c r="I196" s="45"/>
      <c r="J196" s="45"/>
      <c r="K196" s="45"/>
      <c r="L196" s="35"/>
      <c r="M196" s="34"/>
      <c r="O196" s="34"/>
      <c r="P196" s="34"/>
      <c r="Q196" s="34"/>
      <c r="R196" s="34"/>
      <c r="S196" s="34"/>
      <c r="T196" s="34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</row>
  </sheetData>
  <autoFilter ref="C88:K195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29</vt:i4>
      </vt:variant>
    </vt:vector>
  </HeadingPairs>
  <TitlesOfParts>
    <vt:vector size="44" baseType="lpstr">
      <vt:lpstr>Rekapitulace stavby</vt:lpstr>
      <vt:lpstr>SO 101 - Komunikace</vt:lpstr>
      <vt:lpstr>SO 111 - Chodník</vt:lpstr>
      <vt:lpstr>SO 191 - Dopravní značení...</vt:lpstr>
      <vt:lpstr>SO 192 - Dočasné dopravní...</vt:lpstr>
      <vt:lpstr>SO 201 - Most</vt:lpstr>
      <vt:lpstr>VON - Vedlejší a ostatní ...</vt:lpstr>
      <vt:lpstr>SO 401 - Rozvody VO</vt:lpstr>
      <vt:lpstr>SO 402 - Rozvody datové o...</vt:lpstr>
      <vt:lpstr>SO 701 - Přeložka oplocení</vt:lpstr>
      <vt:lpstr>SO 801 - Inventarizace ze...</vt:lpstr>
      <vt:lpstr>SO 802 - Sadové úprava, J...</vt:lpstr>
      <vt:lpstr>SO 803 - 3-letá následná ...</vt:lpstr>
      <vt:lpstr>SO 901 - VRN</vt:lpstr>
      <vt:lpstr>Pokyny pro vyplnění</vt:lpstr>
      <vt:lpstr>'Rekapitulace stavby'!Názvy_tisku</vt:lpstr>
      <vt:lpstr>'SO 101 - Komunikace'!Názvy_tisku</vt:lpstr>
      <vt:lpstr>'SO 111 - Chodník'!Názvy_tisku</vt:lpstr>
      <vt:lpstr>'SO 191 - Dopravní značení...'!Názvy_tisku</vt:lpstr>
      <vt:lpstr>'SO 192 - Dočasné dopravní...'!Názvy_tisku</vt:lpstr>
      <vt:lpstr>'SO 201 - Most'!Názvy_tisku</vt:lpstr>
      <vt:lpstr>'SO 401 - Rozvody VO'!Názvy_tisku</vt:lpstr>
      <vt:lpstr>'SO 402 - Rozvody datové o...'!Názvy_tisku</vt:lpstr>
      <vt:lpstr>'SO 701 - Přeložka oplocení'!Názvy_tisku</vt:lpstr>
      <vt:lpstr>'SO 801 - Inventarizace ze...'!Názvy_tisku</vt:lpstr>
      <vt:lpstr>'SO 802 - Sadové úprava, J...'!Názvy_tisku</vt:lpstr>
      <vt:lpstr>'SO 803 - 3-letá následná ...'!Názvy_tisku</vt:lpstr>
      <vt:lpstr>'SO 901 - VRN'!Názvy_tisku</vt:lpstr>
      <vt:lpstr>'VON - Vedlejší a ostatní ...'!Názvy_tisku</vt:lpstr>
      <vt:lpstr>'Pokyny pro vyplnění'!Oblast_tisku</vt:lpstr>
      <vt:lpstr>'Rekapitulace stavby'!Oblast_tisku</vt:lpstr>
      <vt:lpstr>'SO 101 - Komunikace'!Oblast_tisku</vt:lpstr>
      <vt:lpstr>'SO 111 - Chodník'!Oblast_tisku</vt:lpstr>
      <vt:lpstr>'SO 191 - Dopravní značení...'!Oblast_tisku</vt:lpstr>
      <vt:lpstr>'SO 192 - Dočasné dopravní...'!Oblast_tisku</vt:lpstr>
      <vt:lpstr>'SO 201 - Most'!Oblast_tisku</vt:lpstr>
      <vt:lpstr>'SO 401 - Rozvody VO'!Oblast_tisku</vt:lpstr>
      <vt:lpstr>'SO 402 - Rozvody datové o...'!Oblast_tisku</vt:lpstr>
      <vt:lpstr>'SO 701 - Přeložka oplocení'!Oblast_tisku</vt:lpstr>
      <vt:lpstr>'SO 801 - Inventarizace ze...'!Oblast_tisku</vt:lpstr>
      <vt:lpstr>'SO 802 - Sadové úprava, J...'!Oblast_tisku</vt:lpstr>
      <vt:lpstr>'SO 803 - 3-letá následná ...'!Oblast_tisku</vt:lpstr>
      <vt:lpstr>'SO 901 - VRN'!Oblast_tisku</vt:lpstr>
      <vt:lpstr>'VON - Vedlejší a ostatní 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ZAMYKAL-PC\zamykal</dc:creator>
  <cp:lastModifiedBy>zamykal</cp:lastModifiedBy>
  <cp:lastPrinted>2022-02-15T08:46:03Z</cp:lastPrinted>
  <dcterms:created xsi:type="dcterms:W3CDTF">2022-02-15T08:45:01Z</dcterms:created>
  <dcterms:modified xsi:type="dcterms:W3CDTF">2022-02-15T08:46:13Z</dcterms:modified>
</cp:coreProperties>
</file>